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tabRatio="338" activeTab="3"/>
  </bookViews>
  <sheets>
    <sheet name="Pictures" sheetId="1" r:id="rId1"/>
    <sheet name="Note" sheetId="2" r:id="rId2"/>
    <sheet name="2016_Archive" sheetId="3" r:id="rId3"/>
    <sheet name="2017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rFont val="Tahoma"/>
            <family val="2"/>
          </rPr>
          <t xml:space="preserve">If Date1=Date2 then 1 else 0
</t>
        </r>
      </text>
    </comment>
    <comment ref="C331" authorId="0">
      <text>
        <r>
          <rPr>
            <b/>
            <sz val="20"/>
            <rFont val="Tahoma"/>
            <family val="2"/>
          </rPr>
          <t>Update from 14:00 to 
16:15 on the 15th of December</t>
        </r>
      </text>
    </comment>
    <comment ref="E384" authorId="0">
      <text>
        <r>
          <rPr>
            <b/>
            <sz val="18"/>
            <rFont val="Tahoma"/>
            <family val="2"/>
          </rPr>
          <t>Visit Predictions for 2017</t>
        </r>
      </text>
    </comment>
    <comment ref="E385" authorId="0">
      <text>
        <r>
          <rPr>
            <b/>
            <sz val="16"/>
            <rFont val="Tahoma"/>
            <family val="2"/>
          </rPr>
          <t>Visit Predictions for 2017</t>
        </r>
      </text>
    </comment>
    <comment ref="E386" authorId="0">
      <text>
        <r>
          <rPr>
            <b/>
            <sz val="16"/>
            <rFont val="Tahoma"/>
            <family val="2"/>
          </rPr>
          <t>Visit Predictions for 2017</t>
        </r>
      </text>
    </comment>
    <comment ref="M388" authorId="0">
      <text>
        <r>
          <rPr>
            <b/>
            <sz val="16"/>
            <rFont val="Tahoma"/>
            <family val="2"/>
          </rPr>
          <t>Middle Hours if Date1=Date2 Only</t>
        </r>
      </text>
    </comment>
    <comment ref="N388" authorId="0">
      <text>
        <r>
          <rPr>
            <b/>
            <sz val="16"/>
            <rFont val="Tahoma"/>
            <family val="2"/>
          </rPr>
          <t>minutes</t>
        </r>
      </text>
    </comment>
    <comment ref="O388" authorId="0">
      <text>
        <r>
          <rPr>
            <b/>
            <sz val="16"/>
            <rFont val="Tahoma"/>
            <family val="2"/>
          </rPr>
          <t>SUM Hours</t>
        </r>
      </text>
    </comment>
    <comment ref="P388" authorId="0">
      <text>
        <r>
          <rPr>
            <b/>
            <sz val="16"/>
            <rFont val="Tahoma"/>
            <family val="2"/>
          </rPr>
          <t>SUM Minutes</t>
        </r>
      </text>
    </comment>
    <comment ref="E397" authorId="0">
      <text>
        <r>
          <rPr>
            <b/>
            <sz val="18"/>
            <rFont val="Tahoma"/>
            <family val="2"/>
          </rPr>
          <t>I expect that in 2017 the average magnitude increase because it will look for more powerful earthquakes.</t>
        </r>
        <r>
          <rPr>
            <sz val="1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rFont val="Tahoma"/>
            <family val="2"/>
          </rPr>
          <t xml:space="preserve">If Date1=Date2 then 1 else 0
</t>
        </r>
      </text>
    </comment>
    <comment ref="M52" authorId="0">
      <text>
        <r>
          <rPr>
            <b/>
            <sz val="16"/>
            <rFont val="Tahoma"/>
            <family val="2"/>
          </rPr>
          <t>Middle Hours if Date1=Date2 Only</t>
        </r>
      </text>
    </comment>
    <comment ref="N52" authorId="0">
      <text>
        <r>
          <rPr>
            <b/>
            <sz val="16"/>
            <rFont val="Tahoma"/>
            <family val="2"/>
          </rPr>
          <t>minutes</t>
        </r>
      </text>
    </comment>
    <comment ref="O52" authorId="0">
      <text>
        <r>
          <rPr>
            <b/>
            <sz val="16"/>
            <rFont val="Tahoma"/>
            <family val="2"/>
          </rPr>
          <t>SUM Hours</t>
        </r>
      </text>
    </comment>
    <comment ref="P52" authorId="0">
      <text>
        <r>
          <rPr>
            <b/>
            <sz val="16"/>
            <rFont val="Tahoma"/>
            <family val="2"/>
          </rPr>
          <t>SUM Minutes</t>
        </r>
      </text>
    </comment>
    <comment ref="M2" authorId="0">
      <text>
        <r>
          <rPr>
            <b/>
            <sz val="18"/>
            <rFont val="Tahoma"/>
            <family val="2"/>
          </rPr>
          <t>If Date1=Date2</t>
        </r>
      </text>
    </comment>
    <comment ref="N2" authorId="0">
      <text>
        <r>
          <rPr>
            <b/>
            <sz val="18"/>
            <rFont val="Tahoma"/>
            <family val="2"/>
          </rPr>
          <t>If Date1=Date2</t>
        </r>
      </text>
    </comment>
    <comment ref="J2" authorId="0">
      <text>
        <r>
          <rPr>
            <b/>
            <sz val="18"/>
            <rFont val="Tahoma"/>
            <family val="2"/>
          </rPr>
          <t>If Date1=Date2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<sst xmlns="http://schemas.openxmlformats.org/spreadsheetml/2006/main" count="1609" uniqueCount="539">
  <si>
    <t>M</t>
  </si>
  <si>
    <t>Mexico</t>
  </si>
  <si>
    <t>Philippines</t>
  </si>
  <si>
    <t>No: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</si>
  <si>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</si>
  <si>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</si>
  <si>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</si>
  <si>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</si>
  <si>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</si>
  <si>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</si>
  <si>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</si>
  <si>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</si>
  <si>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</si>
  <si>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</si>
  <si>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</si>
  <si>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</si>
  <si>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</si>
  <si>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</si>
  <si>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</si>
  <si>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</si>
  <si>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</si>
  <si>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</si>
  <si>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</si>
  <si>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</si>
  <si>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Finschhafen</t>
  </si>
  <si>
    <t>Fiji</t>
  </si>
  <si>
    <t>Enarotali</t>
  </si>
  <si>
    <t>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</si>
  <si>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</si>
  <si>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</si>
  <si>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</si>
  <si>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</si>
  <si>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</si>
  <si>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</si>
  <si>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</si>
  <si>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</si>
  <si>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</si>
  <si>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</si>
  <si>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</si>
  <si>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</si>
  <si>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</si>
  <si>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</si>
  <si>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</si>
  <si>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</si>
  <si>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</si>
  <si>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Tonga</t>
  </si>
  <si>
    <t>Ohonua</t>
  </si>
  <si>
    <t>Afghanistan</t>
  </si>
  <si>
    <t>Bulgaria</t>
  </si>
  <si>
    <t>Huahan</t>
  </si>
  <si>
    <t>Uyugan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</si>
  <si>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</si>
  <si>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</si>
  <si>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</si>
  <si>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</si>
  <si>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</si>
  <si>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</si>
  <si>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</si>
  <si>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</si>
  <si>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</si>
  <si>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</si>
  <si>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</si>
  <si>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</si>
  <si>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</si>
  <si>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</si>
  <si>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</si>
  <si>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</si>
  <si>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</si>
  <si>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</si>
  <si>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</si>
  <si>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</si>
  <si>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</si>
  <si>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</rPr>
      <t>General Science</t>
    </r>
    <r>
      <rPr>
        <sz val="14"/>
        <rFont val="Arial"/>
        <family val="0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</si>
  <si>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</si>
  <si>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</si>
  <si>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</si>
  <si>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</si>
  <si>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</si>
  <si>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</si>
  <si>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</si>
  <si>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</si>
  <si>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Yunnan</t>
  </si>
  <si>
    <t>S. Iran</t>
  </si>
  <si>
    <t>E. Iran</t>
  </si>
  <si>
    <t>Kyushu</t>
  </si>
  <si>
    <t>Volcano Islands</t>
  </si>
  <si>
    <t>Hokkaido</t>
  </si>
  <si>
    <t>Izu Islands</t>
  </si>
  <si>
    <t>Offshore Chiapas</t>
  </si>
  <si>
    <t>C. Turkey</t>
  </si>
  <si>
    <t>W. Turkey</t>
  </si>
  <si>
    <t>C. Peru</t>
  </si>
  <si>
    <t>S. Peru</t>
  </si>
  <si>
    <t>Near Coast of Ecuador-Powerfull</t>
  </si>
  <si>
    <t>Costa Rica</t>
  </si>
  <si>
    <t>Mindanao</t>
  </si>
  <si>
    <t>Luzon</t>
  </si>
  <si>
    <t>Nepal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</si>
  <si>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</si>
  <si>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</si>
  <si>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</si>
  <si>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</si>
  <si>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</si>
  <si>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</si>
  <si>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</si>
  <si>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</si>
  <si>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</si>
  <si>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</si>
  <si>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</si>
  <si>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</si>
  <si>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</si>
  <si>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</si>
  <si>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</si>
  <si>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</si>
  <si>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</si>
  <si>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</si>
  <si>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</si>
  <si>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</si>
  <si>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</si>
  <si>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</si>
  <si>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</si>
  <si>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</si>
  <si>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</si>
  <si>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</si>
  <si>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</si>
  <si>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</si>
  <si>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</si>
  <si>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</si>
  <si>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</si>
  <si>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</si>
  <si>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</si>
  <si>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</si>
  <si>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</si>
  <si>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</si>
  <si>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</si>
  <si>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</si>
  <si>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</si>
  <si>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</si>
  <si>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</si>
  <si>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</si>
  <si>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</si>
  <si>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</si>
  <si>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Australia</t>
  </si>
  <si>
    <t>Bolivia</t>
  </si>
  <si>
    <t>Taeija</t>
  </si>
  <si>
    <t>Potosi</t>
  </si>
  <si>
    <t>Guatemala</t>
  </si>
  <si>
    <t>Offshore of Guatemala</t>
  </si>
  <si>
    <t>Not found</t>
  </si>
  <si>
    <t>Poland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</si>
  <si>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</si>
  <si>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</si>
  <si>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</si>
  <si>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</si>
  <si>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</si>
  <si>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</si>
  <si>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</si>
  <si>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</si>
  <si>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</si>
  <si>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</si>
  <si>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</si>
  <si>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</si>
  <si>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</si>
  <si>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</si>
  <si>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</si>
  <si>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</si>
  <si>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</si>
  <si>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</si>
  <si>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</si>
  <si>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</si>
  <si>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</si>
  <si>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</si>
  <si>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</si>
  <si>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</si>
  <si>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</si>
  <si>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</si>
  <si>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</si>
  <si>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</si>
  <si>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</si>
  <si>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</si>
  <si>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</si>
  <si>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</si>
  <si>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</si>
  <si>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</si>
  <si>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</si>
  <si>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</si>
  <si>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Serbia</t>
  </si>
  <si>
    <t>N. Sumatra</t>
  </si>
  <si>
    <t>n.c</t>
  </si>
  <si>
    <t>N. Xinjiang</t>
  </si>
  <si>
    <t>When is HIT?</t>
  </si>
  <si>
    <t>and</t>
  </si>
  <si>
    <t>Hour</t>
  </si>
  <si>
    <t>&lt;=4h</t>
  </si>
  <si>
    <t>this is</t>
  </si>
  <si>
    <t>If M&gt;=5.0</t>
  </si>
  <si>
    <t>&lt;=5h</t>
  </si>
  <si>
    <t>If M&gt;=7.0</t>
  </si>
  <si>
    <t>If M&gt;=8.0</t>
  </si>
  <si>
    <t>Tolerance:</t>
  </si>
  <si>
    <t>+-2h</t>
  </si>
  <si>
    <t>&lt;=3h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</si>
  <si>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</si>
  <si>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</si>
  <si>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</si>
  <si>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</si>
  <si>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</si>
  <si>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</si>
  <si>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>Hihifo</t>
  </si>
  <si>
    <t>Nago</t>
  </si>
  <si>
    <t>America</t>
  </si>
  <si>
    <t>Canada</t>
  </si>
  <si>
    <t>Constitucion</t>
  </si>
  <si>
    <t>Hualian</t>
  </si>
  <si>
    <t>Macedonia</t>
  </si>
  <si>
    <t>Saumlaki</t>
  </si>
  <si>
    <t>Yonakuni</t>
  </si>
  <si>
    <t>Lixourion</t>
  </si>
  <si>
    <t>Sagbayan</t>
  </si>
  <si>
    <t>France</t>
  </si>
  <si>
    <t>Somalia</t>
  </si>
  <si>
    <t>Vaini</t>
  </si>
  <si>
    <t>Yemen</t>
  </si>
  <si>
    <t>Africa</t>
  </si>
  <si>
    <t>Nepal,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</si>
  <si>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</si>
  <si>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</si>
  <si>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</si>
  <si>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</si>
  <si>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</si>
  <si>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</si>
  <si>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</si>
  <si>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</si>
  <si>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</si>
  <si>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</si>
  <si>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</si>
  <si>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</si>
  <si>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</si>
  <si>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</si>
  <si>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</si>
  <si>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</si>
  <si>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</si>
  <si>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</si>
  <si>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</si>
  <si>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</si>
  <si>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</si>
  <si>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</si>
  <si>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</si>
  <si>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</si>
  <si>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</si>
  <si>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</si>
  <si>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</si>
  <si>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</si>
  <si>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</si>
  <si>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</si>
  <si>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</si>
  <si>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</si>
  <si>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</si>
  <si>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</si>
  <si>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</si>
  <si>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</si>
  <si>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</si>
  <si>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</si>
  <si>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</si>
  <si>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</si>
  <si>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</si>
  <si>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</si>
  <si>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</si>
  <si>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</si>
  <si>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</si>
  <si>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</si>
  <si>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</si>
  <si>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</si>
  <si>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</si>
  <si>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</si>
  <si>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</si>
  <si>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</si>
  <si>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</si>
  <si>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</si>
  <si>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</si>
  <si>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</si>
  <si>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</si>
  <si>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</si>
  <si>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</si>
  <si>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</si>
  <si>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</si>
  <si>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</si>
  <si>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</si>
  <si>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</si>
  <si>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</si>
  <si>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Solomon Islands // 10.71 S ; 161.36 E</t>
  </si>
  <si>
    <t>Calama,Chile</t>
  </si>
  <si>
    <t>HITS=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</si>
  <si>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</si>
  <si>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</si>
  <si>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</si>
  <si>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</si>
  <si>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</si>
  <si>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</si>
  <si>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</si>
  <si>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Counted Earthquakes=</t>
  </si>
  <si>
    <t>Probability of HITS=</t>
  </si>
  <si>
    <t>Central Afghanistan / M4.6</t>
  </si>
  <si>
    <t>Date1</t>
  </si>
  <si>
    <t>Date2</t>
  </si>
  <si>
    <t>W. Honshu</t>
  </si>
  <si>
    <t>You can order forecast earthquake for a certain geographical location.</t>
  </si>
  <si>
    <t>D1=D2</t>
  </si>
  <si>
    <t>These statistics characterize the method for predicting earthquakes These results are the finished product of the method.</t>
  </si>
  <si>
    <t>Hindu Kush region</t>
  </si>
  <si>
    <t>S. Greece</t>
  </si>
  <si>
    <t>Tonga regiom</t>
  </si>
  <si>
    <t>If M&lt;=2.8</t>
  </si>
  <si>
    <t xml:space="preserve">and </t>
  </si>
  <si>
    <t>M+-0.5</t>
  </si>
  <si>
    <t>If M&gt;=2.8</t>
  </si>
  <si>
    <t>If M&lt;=3.5</t>
  </si>
  <si>
    <t>If M&gt;=3.5</t>
  </si>
  <si>
    <t>If M&lt;=4.5</t>
  </si>
  <si>
    <t>If M&gt;=4.5</t>
  </si>
  <si>
    <t>If M&lt;=5.0</t>
  </si>
  <si>
    <t>If M&lt;=5.8</t>
  </si>
  <si>
    <t>If M&gt;=5.8</t>
  </si>
  <si>
    <t>Corinto, Nicaragua</t>
  </si>
  <si>
    <t>Aratoca, Colombia</t>
  </si>
  <si>
    <t>Eacuador</t>
  </si>
  <si>
    <t>PapuaNewGuinea</t>
  </si>
  <si>
    <t>KepulauanBaratDaya</t>
  </si>
  <si>
    <t>NewZealand</t>
  </si>
  <si>
    <t>RaoulIsland</t>
  </si>
  <si>
    <t>C.Turkey</t>
  </si>
  <si>
    <t>Bella,Bella</t>
  </si>
  <si>
    <t>NofKathmandu</t>
  </si>
  <si>
    <t>SSWofWasco,California</t>
  </si>
  <si>
    <t>centralAmerica</t>
  </si>
  <si>
    <t>CostaRica</t>
  </si>
  <si>
    <t>NearSardina</t>
  </si>
  <si>
    <t>NearWangda</t>
  </si>
  <si>
    <t>S.Xinjiang</t>
  </si>
  <si>
    <t>HinduKush</t>
  </si>
  <si>
    <t>NearPlatanos</t>
  </si>
  <si>
    <t>NearGueiria</t>
  </si>
  <si>
    <t>EsperanceRock</t>
  </si>
  <si>
    <t>S.Italy</t>
  </si>
  <si>
    <t>NearLaUnion</t>
  </si>
  <si>
    <t>C.Peru</t>
  </si>
  <si>
    <t>VolcanoIslands</t>
  </si>
  <si>
    <t>SanIsidro</t>
  </si>
  <si>
    <t>RaoulIsland,</t>
  </si>
  <si>
    <t>L'EsperanceRock</t>
  </si>
  <si>
    <t>NearSardinal</t>
  </si>
  <si>
    <t>Greece,</t>
  </si>
  <si>
    <t>NearGoldBeach,Oregon</t>
  </si>
  <si>
    <t>EastofKegen</t>
  </si>
  <si>
    <t>NofBereeda</t>
  </si>
  <si>
    <t>Kegen,Near</t>
  </si>
  <si>
    <t>California,BigPine</t>
  </si>
  <si>
    <t>NearAwaran</t>
  </si>
  <si>
    <t>SouthwestofAfrica</t>
  </si>
  <si>
    <t>W.Iran</t>
  </si>
  <si>
    <t>OffshoreChiapas-Big-One</t>
  </si>
  <si>
    <t>W.Xizang</t>
  </si>
  <si>
    <t>S.Iran</t>
  </si>
  <si>
    <t>NearCoastofEcuador-Powerfull</t>
  </si>
  <si>
    <t>SW.-IndianRidge</t>
  </si>
  <si>
    <t>NearAcari</t>
  </si>
  <si>
    <t>W.Sichuan</t>
  </si>
  <si>
    <t>Peruregion</t>
  </si>
  <si>
    <t>NearCoastofS.Peru,ornear</t>
  </si>
  <si>
    <t>RyukyuIslands</t>
  </si>
  <si>
    <t>OffshoreofGuatemala(13/-92)</t>
  </si>
  <si>
    <t>S.IndianOcean</t>
  </si>
  <si>
    <t>TurkeyborderRegion</t>
  </si>
  <si>
    <t>NearCoastofEcuador</t>
  </si>
  <si>
    <t>W.Australia</t>
  </si>
  <si>
    <t>NearCoastofC.Peru,ornear</t>
  </si>
  <si>
    <t>ESEofSary-Tash</t>
  </si>
  <si>
    <t>OffshoreofGuatemala</t>
  </si>
  <si>
    <t>BoninIslands</t>
  </si>
  <si>
    <t>NEofTaiwan</t>
  </si>
  <si>
    <t>Fijiregion</t>
  </si>
  <si>
    <t>Nepalregion</t>
  </si>
  <si>
    <t>SanHuan</t>
  </si>
  <si>
    <t>OffshoreChiapas</t>
  </si>
  <si>
    <t>Taiwanregion</t>
  </si>
  <si>
    <t>C.Turkey-Powerfull</t>
  </si>
  <si>
    <t>SW-IndianRidge</t>
  </si>
  <si>
    <t>W.Xizangor/and/N.Zingiang</t>
  </si>
  <si>
    <t>E.Iran</t>
  </si>
  <si>
    <t>OffshoreCoquimbo</t>
  </si>
  <si>
    <t>Tonga-AnotherMethod</t>
  </si>
  <si>
    <t>W.Turkey</t>
  </si>
  <si>
    <t>CoastaRica</t>
  </si>
  <si>
    <t>Ecuadorregion</t>
  </si>
  <si>
    <t>RosaZanate</t>
  </si>
  <si>
    <t>S.Peru</t>
  </si>
  <si>
    <t>S.ofIerapetra</t>
  </si>
  <si>
    <t>N.Z.</t>
  </si>
  <si>
    <t>RaoulIsl.</t>
  </si>
  <si>
    <t>S.Georgia</t>
  </si>
  <si>
    <t>W.Xizangor/and/N.Xinjiang</t>
  </si>
  <si>
    <t>Vanuatu//13.73S;165.85E</t>
  </si>
  <si>
    <t>S.Qinghai</t>
  </si>
  <si>
    <t>S.Australia</t>
  </si>
  <si>
    <t>Manpur,Indiaregion</t>
  </si>
  <si>
    <t>C.Peru-Powerfull</t>
  </si>
  <si>
    <t>Greece / M3.5</t>
  </si>
  <si>
    <t>Off Coast of Honshu / M5.0</t>
  </si>
  <si>
    <t>Near Coast of  S.Peru</t>
  </si>
  <si>
    <t>Germany / M2.3 / Lat: 50.37; Long: 7.93</t>
  </si>
  <si>
    <t>Hidalgotitlan, Mexico, near Guatemala</t>
  </si>
  <si>
    <t>NE. Iran</t>
  </si>
  <si>
    <t>The moon pulls the trigger earthquakes</t>
  </si>
  <si>
    <t>Hindu Kush-Powerfull</t>
  </si>
  <si>
    <t>S.Bulgaria / Lat: 43, Long: 23</t>
  </si>
  <si>
    <t>Azerbaijan / M4.6</t>
  </si>
  <si>
    <t>Near Coast of Honshu / M4.0</t>
  </si>
  <si>
    <t>C. Alaska</t>
  </si>
  <si>
    <t>Papua region</t>
  </si>
  <si>
    <t>Te Anau, New Zealand</t>
  </si>
  <si>
    <t>Heilongingor/and Yunnan</t>
  </si>
  <si>
    <t>La Union</t>
  </si>
  <si>
    <t>S. Xinjiang</t>
  </si>
  <si>
    <t>Oaxaca</t>
  </si>
  <si>
    <t>Near East Coast of Honshu</t>
  </si>
  <si>
    <t>H</t>
  </si>
  <si>
    <t>MIN</t>
  </si>
  <si>
    <t>/ If D1=D2 only / Middle Time=</t>
  </si>
  <si>
    <t>/ If Date1=Date2: 1 and 0 / All Predictions=</t>
  </si>
  <si>
    <t>Oiemo, China / M5.6</t>
  </si>
  <si>
    <t>L'Esperance Rock</t>
  </si>
  <si>
    <t>Fiji, Lambasa</t>
  </si>
  <si>
    <t>Not counted</t>
  </si>
  <si>
    <t>M. Time=</t>
  </si>
  <si>
    <t>Aegean Sea: 39.03 / 23.39</t>
  </si>
  <si>
    <t>Twitter:</t>
  </si>
  <si>
    <t>Samar, Philippines</t>
  </si>
  <si>
    <t>Cook Strait, N. Z.</t>
  </si>
  <si>
    <t>Kerkira region, Greece / M2.1</t>
  </si>
  <si>
    <t>Caucasus region, Russia</t>
  </si>
  <si>
    <t>New Britain region, P.N.G, near Vanuatu</t>
  </si>
  <si>
    <t>Ceram Sea</t>
  </si>
  <si>
    <t>W. Sichuan</t>
  </si>
  <si>
    <t>S.W Indian Ridge</t>
  </si>
  <si>
    <t>W. Turkey, M2.7</t>
  </si>
  <si>
    <t>Halmahera</t>
  </si>
  <si>
    <t>C. Italy</t>
  </si>
  <si>
    <t>Off East Coast of Kamchatka</t>
  </si>
  <si>
    <t>N. C of C. Peru</t>
  </si>
  <si>
    <t>Channel Islands, region California</t>
  </si>
  <si>
    <t>Luzon, Philippines, near Taiwan region</t>
  </si>
  <si>
    <t>Romania / M5.6 28.12.2016, Romania, 23h 20m</t>
  </si>
  <si>
    <t>N. C of CS. Peru</t>
  </si>
  <si>
    <t>San Pablo, Colombia</t>
  </si>
  <si>
    <t>SSE of Putre, Chile, max near of San Huan Arg.</t>
  </si>
  <si>
    <t xml:space="preserve">       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</si>
  <si>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</si>
  <si>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</t>
  </si>
  <si>
    <t>24-T1</t>
  </si>
  <si>
    <t>24-T2</t>
  </si>
  <si>
    <t>IF D1&gt;D2</t>
  </si>
  <si>
    <t>IF D1&lt;D2</t>
  </si>
  <si>
    <t>m1</t>
  </si>
  <si>
    <t>h1</t>
  </si>
  <si>
    <t>h2</t>
  </si>
  <si>
    <t>m2</t>
  </si>
  <si>
    <t>New Ireland region, P.N.G</t>
  </si>
  <si>
    <t>Analize if Date1&lt;&gt;Date2</t>
  </si>
  <si>
    <t>Earthquake Predictions-2017</t>
  </si>
  <si>
    <t>Fijin region</t>
  </si>
  <si>
    <t>Timor region</t>
  </si>
  <si>
    <t>Vanuatu / M4.8</t>
  </si>
  <si>
    <t>Kermadec Islands</t>
  </si>
  <si>
    <t>Comment for 2017</t>
  </si>
  <si>
    <t>Result / Expect the average magnitude greater than in 2016</t>
  </si>
  <si>
    <t>Theoretical magnitude between M4 and M8</t>
  </si>
  <si>
    <t>Middle theoretical magnitude: M6</t>
  </si>
  <si>
    <t>The time can use for identification of earthquakes</t>
  </si>
  <si>
    <t>Time of forecasts-UTC</t>
  </si>
  <si>
    <t>Theoretical probability of forecasts is 100%</t>
  </si>
  <si>
    <t>Mistake about Time: to +-30h</t>
  </si>
  <si>
    <t>Mistake about Location: Radius R=800 km.</t>
  </si>
  <si>
    <t>In 2017 Expect average magnitude greater than M4.4</t>
  </si>
  <si>
    <t>Vranchea</t>
  </si>
  <si>
    <t>Oklahoma, 36.51 / -98.63</t>
  </si>
  <si>
    <t>Northern Qinghai, 37.73 / 01.61</t>
  </si>
  <si>
    <t>The method uses 60% from data base.</t>
  </si>
  <si>
    <t>39.55 / 73.60</t>
  </si>
  <si>
    <t>39.55 / 73.76</t>
  </si>
  <si>
    <t>39.55 / 73.83</t>
  </si>
  <si>
    <t>Location, Lat / Long</t>
  </si>
  <si>
    <t>C. Peru, -8 44 / -74.97</t>
  </si>
  <si>
    <t>C. Peru, -13.25 / -70.78</t>
  </si>
  <si>
    <t>C. Peru, -9.79 / -74.88</t>
  </si>
  <si>
    <t>Vear Coast of S. Peru, -16.11 / -74.09</t>
  </si>
  <si>
    <t>S. Peru, -15.24 / -70.72</t>
  </si>
  <si>
    <t>Off Coast of N. California, 40.86 / -127.33</t>
  </si>
  <si>
    <t>North East of Taiwan, 25.59 / 123.47</t>
  </si>
  <si>
    <t>Taiwan, 24.21 / 121.85</t>
  </si>
  <si>
    <t>Taiwan, 22.93 / 120.54</t>
  </si>
  <si>
    <t>Region, 25.57 / 122.51</t>
  </si>
  <si>
    <t>NorthEast of Taiwan, 25.59 / 123.47</t>
  </si>
  <si>
    <t>Trujillo, 9.51 / -70.74</t>
  </si>
  <si>
    <t xml:space="preserve"> Barinas, 8.53 / 70.59</t>
  </si>
  <si>
    <t>Santa Ceuz, -19.81 / -63.37</t>
  </si>
  <si>
    <t>Western Indian-Antarctic Ridge, -51.81 / 139.58</t>
  </si>
  <si>
    <t>Hokkaido, 44.48 / 141.12</t>
  </si>
  <si>
    <t>Turkmenistan</t>
  </si>
  <si>
    <t>Caspean Sea, 40.74 / 51.93</t>
  </si>
  <si>
    <t>N. Algeria, 36.38 / 1.61</t>
  </si>
  <si>
    <t>Albania</t>
  </si>
  <si>
    <t>41.90 / 19.97</t>
  </si>
  <si>
    <t xml:space="preserve"> Owen Fracture Zone, near Yemen, 14.45 / 53.79</t>
  </si>
  <si>
    <t>Offshore Chiapas, 14.48 / 93.04</t>
  </si>
  <si>
    <t>C. Turkey, 39.58 / 34.37</t>
  </si>
  <si>
    <t>38.73 / 72.62</t>
  </si>
  <si>
    <t>W. Iran, 31.79 / 50.94</t>
  </si>
  <si>
    <t>Xizang-Nepal border, 28.06 / 85.61</t>
  </si>
  <si>
    <t>Offshore Chiapas, 14.59 / 92.94</t>
  </si>
  <si>
    <t>Oaxaca, 16.54 / 97.79</t>
  </si>
  <si>
    <t>Crete, 34.22 / 25.62</t>
  </si>
  <si>
    <t>38.75 / 72.36</t>
  </si>
  <si>
    <t>Colombia</t>
  </si>
  <si>
    <t>Colombia, 6.80 / -73.04</t>
  </si>
  <si>
    <t>39.55 / 73.66</t>
  </si>
  <si>
    <t>Near Coast of S. Peru, -16.45 / -73.62</t>
  </si>
  <si>
    <t>Southern Qinghai, 37.72 / 101.65</t>
  </si>
  <si>
    <t>Iran-Pakistan border, 28.55 / 62.10</t>
  </si>
  <si>
    <t>Off Coast of Jalisco, 15.92 / 92.38</t>
  </si>
  <si>
    <t>S. Iran, 28.31 / 55.36</t>
  </si>
  <si>
    <t>Southern Qinghai, 32.06 / 95.17</t>
  </si>
  <si>
    <t>37/96 / 72.68</t>
  </si>
  <si>
    <t>Iran-Pakistan border, 28.55 / 62.11</t>
  </si>
  <si>
    <t>Rat Islands</t>
  </si>
  <si>
    <t>Coquimbo, -30.66 / -71.68</t>
  </si>
  <si>
    <t>San Juan, -31.63 / -67.58</t>
  </si>
  <si>
    <t>-17.01 / -174.95</t>
  </si>
  <si>
    <t>Near Coast of Ecuador, -1.38 / 80.38</t>
  </si>
  <si>
    <t>Coquimbo, -30.58 / -71.58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</si>
</sst>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F400]h:mm:ss\ AM/PM"/>
    <numFmt numFmtId="165" formatCode="0.0"/>
    <numFmt numFmtId="166" formatCode="hh:mm:ss;@"/>
    <numFmt numFmtId="167" formatCode="#,##0\ _л_в"/>
    <numFmt numFmtId="168" formatCode="h:mm;@"/>
    <numFmt numFmtId="169" formatCode="hh:mm:ss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Tahoma"/>
      <family val="2"/>
    </font>
    <font>
      <sz val="16"/>
      <color indexed="63"/>
      <name val="Times New Roman"/>
      <family val="1"/>
    </font>
    <font>
      <b/>
      <sz val="16"/>
      <name val="Tahoma"/>
      <family val="2"/>
    </font>
    <font>
      <b/>
      <sz val="18"/>
      <name val="Tahoma"/>
      <family val="2"/>
    </font>
    <font>
      <b/>
      <sz val="16"/>
      <name val="Arial"/>
      <family val="2"/>
    </font>
    <font>
      <sz val="1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3" fontId="8" fillId="25" borderId="10" xfId="58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25" borderId="10" xfId="58" applyNumberFormat="1" applyFont="1" applyFill="1" applyBorder="1" applyAlignment="1">
      <alignment horizontal="center"/>
    </xf>
    <xf numFmtId="14" fontId="8" fillId="25" borderId="10" xfId="58" applyNumberFormat="1" applyFont="1" applyFill="1" applyBorder="1" applyAlignment="1">
      <alignment horizontal="center"/>
    </xf>
    <xf numFmtId="164" fontId="8" fillId="25" borderId="10" xfId="58" applyNumberFormat="1" applyFont="1" applyFill="1" applyBorder="1" applyAlignment="1">
      <alignment horizontal="center"/>
    </xf>
    <xf numFmtId="14" fontId="8" fillId="24" borderId="10" xfId="58" applyNumberFormat="1" applyFont="1" applyFill="1" applyBorder="1" applyAlignment="1">
      <alignment horizontal="center"/>
    </xf>
    <xf numFmtId="164" fontId="8" fillId="24" borderId="10" xfId="58" applyNumberFormat="1" applyFont="1" applyFill="1" applyBorder="1" applyAlignment="1">
      <alignment horizontal="center"/>
    </xf>
    <xf numFmtId="0" fontId="9" fillId="24" borderId="10" xfId="58" applyNumberFormat="1" applyFont="1" applyFill="1" applyBorder="1" applyAlignment="1">
      <alignment horizontal="center"/>
    </xf>
    <xf numFmtId="14" fontId="9" fillId="24" borderId="1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14" fontId="9" fillId="8" borderId="10" xfId="0" applyNumberFormat="1" applyFont="1" applyFill="1" applyBorder="1" applyAlignment="1">
      <alignment/>
    </xf>
    <xf numFmtId="164" fontId="9" fillId="8" borderId="10" xfId="0" applyNumberFormat="1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/>
    </xf>
    <xf numFmtId="14" fontId="8" fillId="8" borderId="10" xfId="0" applyNumberFormat="1" applyFont="1" applyFill="1" applyBorder="1" applyAlignment="1">
      <alignment/>
    </xf>
    <xf numFmtId="14" fontId="9" fillId="24" borderId="10" xfId="58" applyNumberFormat="1" applyFont="1" applyFill="1" applyBorder="1" applyAlignment="1">
      <alignment/>
    </xf>
    <xf numFmtId="164" fontId="9" fillId="24" borderId="10" xfId="58" applyNumberFormat="1" applyFont="1" applyFill="1" applyBorder="1" applyAlignment="1">
      <alignment horizontal="center"/>
    </xf>
    <xf numFmtId="43" fontId="9" fillId="24" borderId="10" xfId="58" applyFont="1" applyFill="1" applyBorder="1" applyAlignment="1">
      <alignment horizontal="left"/>
    </xf>
    <xf numFmtId="14" fontId="9" fillId="8" borderId="10" xfId="58" applyNumberFormat="1" applyFont="1" applyFill="1" applyBorder="1" applyAlignment="1">
      <alignment/>
    </xf>
    <xf numFmtId="164" fontId="9" fillId="8" borderId="10" xfId="58" applyNumberFormat="1" applyFont="1" applyFill="1" applyBorder="1" applyAlignment="1">
      <alignment horizontal="center"/>
    </xf>
    <xf numFmtId="43" fontId="9" fillId="24" borderId="10" xfId="58" applyFont="1" applyFill="1" applyBorder="1" applyAlignment="1">
      <alignment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165" fontId="8" fillId="24" borderId="10" xfId="58" applyNumberFormat="1" applyFont="1" applyFill="1" applyBorder="1" applyAlignment="1">
      <alignment horizontal="center"/>
    </xf>
    <xf numFmtId="165" fontId="9" fillId="8" borderId="10" xfId="0" applyNumberFormat="1" applyFont="1" applyFill="1" applyBorder="1" applyAlignment="1">
      <alignment horizontal="center"/>
    </xf>
    <xf numFmtId="165" fontId="8" fillId="8" borderId="10" xfId="0" applyNumberFormat="1" applyFont="1" applyFill="1" applyBorder="1" applyAlignment="1">
      <alignment horizontal="center"/>
    </xf>
    <xf numFmtId="165" fontId="9" fillId="8" borderId="10" xfId="58" applyNumberFormat="1" applyFont="1" applyFill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wrapText="1"/>
    </xf>
    <xf numFmtId="14" fontId="9" fillId="26" borderId="10" xfId="0" applyNumberFormat="1" applyFont="1" applyFill="1" applyBorder="1" applyAlignment="1">
      <alignment/>
    </xf>
    <xf numFmtId="0" fontId="9" fillId="27" borderId="11" xfId="0" applyFont="1" applyFill="1" applyBorder="1" applyAlignment="1">
      <alignment/>
    </xf>
    <xf numFmtId="14" fontId="9" fillId="27" borderId="11" xfId="0" applyNumberFormat="1" applyFont="1" applyFill="1" applyBorder="1" applyAlignment="1">
      <alignment/>
    </xf>
    <xf numFmtId="164" fontId="9" fillId="27" borderId="11" xfId="0" applyNumberFormat="1" applyFont="1" applyFill="1" applyBorder="1" applyAlignment="1">
      <alignment horizontal="center"/>
    </xf>
    <xf numFmtId="165" fontId="9" fillId="27" borderId="11" xfId="0" applyNumberFormat="1" applyFont="1" applyFill="1" applyBorder="1" applyAlignment="1">
      <alignment horizontal="center"/>
    </xf>
    <xf numFmtId="49" fontId="8" fillId="24" borderId="10" xfId="58" applyNumberFormat="1" applyFont="1" applyFill="1" applyBorder="1" applyAlignment="1">
      <alignment horizontal="center"/>
    </xf>
    <xf numFmtId="49" fontId="9" fillId="8" borderId="10" xfId="0" applyNumberFormat="1" applyFont="1" applyFill="1" applyBorder="1" applyAlignment="1">
      <alignment vertical="top" wrapText="1"/>
    </xf>
    <xf numFmtId="49" fontId="10" fillId="8" borderId="10" xfId="0" applyNumberFormat="1" applyFont="1" applyFill="1" applyBorder="1" applyAlignment="1">
      <alignment vertical="top" wrapText="1"/>
    </xf>
    <xf numFmtId="49" fontId="8" fillId="8" borderId="10" xfId="0" applyNumberFormat="1" applyFont="1" applyFill="1" applyBorder="1" applyAlignment="1">
      <alignment vertical="top" wrapText="1"/>
    </xf>
    <xf numFmtId="49" fontId="9" fillId="8" borderId="10" xfId="0" applyNumberFormat="1" applyFont="1" applyFill="1" applyBorder="1" applyAlignment="1">
      <alignment/>
    </xf>
    <xf numFmtId="49" fontId="8" fillId="8" borderId="10" xfId="0" applyNumberFormat="1" applyFont="1" applyFill="1" applyBorder="1" applyAlignment="1">
      <alignment/>
    </xf>
    <xf numFmtId="49" fontId="8" fillId="8" borderId="10" xfId="58" applyNumberFormat="1" applyFont="1" applyFill="1" applyBorder="1" applyAlignment="1">
      <alignment/>
    </xf>
    <xf numFmtId="49" fontId="9" fillId="8" borderId="10" xfId="58" applyNumberFormat="1" applyFont="1" applyFill="1" applyBorder="1" applyAlignment="1">
      <alignment/>
    </xf>
    <xf numFmtId="49" fontId="10" fillId="8" borderId="0" xfId="0" applyNumberFormat="1" applyFont="1" applyFill="1" applyAlignment="1">
      <alignment wrapText="1"/>
    </xf>
    <xf numFmtId="49" fontId="9" fillId="27" borderId="11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164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center"/>
    </xf>
    <xf numFmtId="49" fontId="9" fillId="26" borderId="10" xfId="0" applyNumberFormat="1" applyFont="1" applyFill="1" applyBorder="1" applyAlignment="1">
      <alignment/>
    </xf>
    <xf numFmtId="0" fontId="8" fillId="8" borderId="10" xfId="0" applyFont="1" applyFill="1" applyBorder="1" applyAlignment="1">
      <alignment horizontal="right"/>
    </xf>
    <xf numFmtId="164" fontId="8" fillId="8" borderId="10" xfId="0" applyNumberFormat="1" applyFont="1" applyFill="1" applyBorder="1" applyAlignment="1">
      <alignment horizontal="right"/>
    </xf>
    <xf numFmtId="14" fontId="8" fillId="8" borderId="10" xfId="0" applyNumberFormat="1" applyFont="1" applyFill="1" applyBorder="1" applyAlignment="1">
      <alignment horizontal="left"/>
    </xf>
    <xf numFmtId="0" fontId="9" fillId="27" borderId="10" xfId="0" applyFont="1" applyFill="1" applyBorder="1" applyAlignment="1">
      <alignment/>
    </xf>
    <xf numFmtId="14" fontId="9" fillId="27" borderId="10" xfId="0" applyNumberFormat="1" applyFont="1" applyFill="1" applyBorder="1" applyAlignment="1">
      <alignment/>
    </xf>
    <xf numFmtId="164" fontId="9" fillId="27" borderId="10" xfId="0" applyNumberFormat="1" applyFont="1" applyFill="1" applyBorder="1" applyAlignment="1">
      <alignment horizontal="center"/>
    </xf>
    <xf numFmtId="165" fontId="9" fillId="27" borderId="10" xfId="0" applyNumberFormat="1" applyFont="1" applyFill="1" applyBorder="1" applyAlignment="1">
      <alignment horizontal="center"/>
    </xf>
    <xf numFmtId="49" fontId="9" fillId="27" borderId="10" xfId="0" applyNumberFormat="1" applyFont="1" applyFill="1" applyBorder="1" applyAlignment="1">
      <alignment/>
    </xf>
    <xf numFmtId="0" fontId="9" fillId="15" borderId="10" xfId="58" applyNumberFormat="1" applyFont="1" applyFill="1" applyBorder="1" applyAlignment="1">
      <alignment horizontal="center"/>
    </xf>
    <xf numFmtId="14" fontId="9" fillId="15" borderId="10" xfId="0" applyNumberFormat="1" applyFont="1" applyFill="1" applyBorder="1" applyAlignment="1">
      <alignment/>
    </xf>
    <xf numFmtId="164" fontId="9" fillId="15" borderId="10" xfId="0" applyNumberFormat="1" applyFont="1" applyFill="1" applyBorder="1" applyAlignment="1">
      <alignment horizontal="center"/>
    </xf>
    <xf numFmtId="0" fontId="9" fillId="15" borderId="10" xfId="0" applyFont="1" applyFill="1" applyBorder="1" applyAlignment="1">
      <alignment vertical="top" wrapText="1"/>
    </xf>
    <xf numFmtId="0" fontId="9" fillId="15" borderId="10" xfId="0" applyFont="1" applyFill="1" applyBorder="1" applyAlignment="1">
      <alignment/>
    </xf>
    <xf numFmtId="165" fontId="9" fillId="15" borderId="10" xfId="0" applyNumberFormat="1" applyFont="1" applyFill="1" applyBorder="1" applyAlignment="1">
      <alignment horizontal="center"/>
    </xf>
    <xf numFmtId="49" fontId="9" fillId="15" borderId="10" xfId="0" applyNumberFormat="1" applyFont="1" applyFill="1" applyBorder="1" applyAlignment="1">
      <alignment vertical="top" wrapText="1"/>
    </xf>
    <xf numFmtId="0" fontId="10" fillId="15" borderId="10" xfId="0" applyFont="1" applyFill="1" applyBorder="1" applyAlignment="1">
      <alignment wrapText="1"/>
    </xf>
    <xf numFmtId="49" fontId="9" fillId="15" borderId="10" xfId="0" applyNumberFormat="1" applyFont="1" applyFill="1" applyBorder="1" applyAlignment="1">
      <alignment/>
    </xf>
    <xf numFmtId="14" fontId="9" fillId="15" borderId="10" xfId="58" applyNumberFormat="1" applyFont="1" applyFill="1" applyBorder="1" applyAlignment="1">
      <alignment/>
    </xf>
    <xf numFmtId="164" fontId="9" fillId="15" borderId="10" xfId="58" applyNumberFormat="1" applyFont="1" applyFill="1" applyBorder="1" applyAlignment="1">
      <alignment horizontal="center"/>
    </xf>
    <xf numFmtId="43" fontId="9" fillId="15" borderId="10" xfId="58" applyFont="1" applyFill="1" applyBorder="1" applyAlignment="1">
      <alignment horizontal="left"/>
    </xf>
    <xf numFmtId="165" fontId="9" fillId="15" borderId="10" xfId="58" applyNumberFormat="1" applyFont="1" applyFill="1" applyBorder="1" applyAlignment="1">
      <alignment horizontal="center"/>
    </xf>
    <xf numFmtId="49" fontId="9" fillId="15" borderId="10" xfId="58" applyNumberFormat="1" applyFont="1" applyFill="1" applyBorder="1" applyAlignment="1">
      <alignment/>
    </xf>
    <xf numFmtId="43" fontId="9" fillId="15" borderId="10" xfId="58" applyFont="1" applyFill="1" applyBorder="1" applyAlignment="1">
      <alignment/>
    </xf>
    <xf numFmtId="0" fontId="9" fillId="24" borderId="12" xfId="0" applyFont="1" applyFill="1" applyBorder="1" applyAlignment="1">
      <alignment horizontal="center"/>
    </xf>
    <xf numFmtId="49" fontId="9" fillId="26" borderId="13" xfId="0" applyNumberFormat="1" applyFont="1" applyFill="1" applyBorder="1" applyAlignment="1">
      <alignment/>
    </xf>
    <xf numFmtId="0" fontId="8" fillId="26" borderId="10" xfId="0" applyFont="1" applyFill="1" applyBorder="1" applyAlignment="1">
      <alignment horizontal="right"/>
    </xf>
    <xf numFmtId="0" fontId="3" fillId="0" borderId="0" xfId="61" applyAlignment="1" applyProtection="1">
      <alignment/>
      <protection/>
    </xf>
    <xf numFmtId="0" fontId="9" fillId="20" borderId="10" xfId="58" applyNumberFormat="1" applyFont="1" applyFill="1" applyBorder="1" applyAlignment="1">
      <alignment horizontal="center"/>
    </xf>
    <xf numFmtId="14" fontId="9" fillId="20" borderId="10" xfId="58" applyNumberFormat="1" applyFont="1" applyFill="1" applyBorder="1" applyAlignment="1">
      <alignment/>
    </xf>
    <xf numFmtId="164" fontId="9" fillId="20" borderId="10" xfId="58" applyNumberFormat="1" applyFont="1" applyFill="1" applyBorder="1" applyAlignment="1">
      <alignment horizontal="center"/>
    </xf>
    <xf numFmtId="43" fontId="9" fillId="20" borderId="10" xfId="58" applyFont="1" applyFill="1" applyBorder="1" applyAlignment="1">
      <alignment/>
    </xf>
    <xf numFmtId="0" fontId="8" fillId="8" borderId="13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27" borderId="10" xfId="0" applyNumberFormat="1" applyFont="1" applyFill="1" applyBorder="1" applyAlignment="1">
      <alignment horizontal="center"/>
    </xf>
    <xf numFmtId="0" fontId="9" fillId="27" borderId="0" xfId="0" applyFont="1" applyFill="1" applyAlignment="1">
      <alignment/>
    </xf>
    <xf numFmtId="1" fontId="9" fillId="4" borderId="10" xfId="0" applyNumberFormat="1" applyFont="1" applyFill="1" applyBorder="1" applyAlignment="1">
      <alignment horizontal="center"/>
    </xf>
    <xf numFmtId="1" fontId="8" fillId="22" borderId="10" xfId="0" applyNumberFormat="1" applyFont="1" applyFill="1" applyBorder="1" applyAlignment="1">
      <alignment horizontal="center"/>
    </xf>
    <xf numFmtId="49" fontId="8" fillId="8" borderId="10" xfId="0" applyNumberFormat="1" applyFont="1" applyFill="1" applyBorder="1" applyAlignment="1">
      <alignment horizontal="right"/>
    </xf>
    <xf numFmtId="164" fontId="9" fillId="26" borderId="10" xfId="0" applyNumberFormat="1" applyFont="1" applyFill="1" applyBorder="1" applyAlignment="1">
      <alignment horizontal="center"/>
    </xf>
    <xf numFmtId="0" fontId="9" fillId="15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0" fontId="12" fillId="15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wrapText="1"/>
    </xf>
    <xf numFmtId="0" fontId="10" fillId="15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wrapText="1"/>
    </xf>
    <xf numFmtId="0" fontId="9" fillId="15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/>
    </xf>
    <xf numFmtId="0" fontId="9" fillId="15" borderId="10" xfId="0" applyFont="1" applyFill="1" applyBorder="1" applyAlignment="1">
      <alignment horizontal="left"/>
    </xf>
    <xf numFmtId="164" fontId="9" fillId="24" borderId="10" xfId="0" applyNumberFormat="1" applyFont="1" applyFill="1" applyBorder="1" applyAlignment="1">
      <alignment horizontal="left"/>
    </xf>
    <xf numFmtId="164" fontId="9" fillId="15" borderId="10" xfId="0" applyNumberFormat="1" applyFont="1" applyFill="1" applyBorder="1" applyAlignment="1">
      <alignment horizontal="left"/>
    </xf>
    <xf numFmtId="43" fontId="9" fillId="20" borderId="10" xfId="58" applyFont="1" applyFill="1" applyBorder="1" applyAlignment="1">
      <alignment horizontal="left"/>
    </xf>
    <xf numFmtId="0" fontId="9" fillId="27" borderId="11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26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9" fillId="27" borderId="10" xfId="0" applyFont="1" applyFill="1" applyBorder="1" applyAlignment="1">
      <alignment horizontal="left"/>
    </xf>
    <xf numFmtId="164" fontId="8" fillId="15" borderId="10" xfId="0" applyNumberFormat="1" applyFont="1" applyFill="1" applyBorder="1" applyAlignment="1">
      <alignment horizontal="right"/>
    </xf>
    <xf numFmtId="1" fontId="8" fillId="15" borderId="10" xfId="0" applyNumberFormat="1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/>
    </xf>
    <xf numFmtId="165" fontId="8" fillId="26" borderId="10" xfId="0" applyNumberFormat="1" applyFont="1" applyFill="1" applyBorder="1" applyAlignment="1">
      <alignment horizontal="center"/>
    </xf>
    <xf numFmtId="0" fontId="8" fillId="22" borderId="13" xfId="0" applyFont="1" applyFill="1" applyBorder="1" applyAlignment="1">
      <alignment/>
    </xf>
    <xf numFmtId="0" fontId="8" fillId="22" borderId="13" xfId="0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6" fontId="9" fillId="22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66" fontId="8" fillId="24" borderId="10" xfId="0" applyNumberFormat="1" applyFont="1" applyFill="1" applyBorder="1" applyAlignment="1">
      <alignment horizontal="center"/>
    </xf>
    <xf numFmtId="166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3" xfId="0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27" borderId="14" xfId="0" applyFont="1" applyFill="1" applyBorder="1" applyAlignment="1">
      <alignment horizontal="center"/>
    </xf>
    <xf numFmtId="1" fontId="8" fillId="15" borderId="13" xfId="0" applyNumberFormat="1" applyFont="1" applyFill="1" applyBorder="1" applyAlignment="1">
      <alignment horizontal="center"/>
    </xf>
    <xf numFmtId="1" fontId="8" fillId="8" borderId="13" xfId="0" applyNumberFormat="1" applyFont="1" applyFill="1" applyBorder="1" applyAlignment="1">
      <alignment horizontal="center"/>
    </xf>
    <xf numFmtId="0" fontId="9" fillId="27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0" fontId="9" fillId="27" borderId="10" xfId="0" applyNumberFormat="1" applyFont="1" applyFill="1" applyBorder="1" applyAlignment="1">
      <alignment horizontal="center"/>
    </xf>
    <xf numFmtId="0" fontId="8" fillId="15" borderId="10" xfId="0" applyNumberFormat="1" applyFont="1" applyFill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8" fillId="8" borderId="10" xfId="0" applyNumberFormat="1" applyFont="1" applyFill="1" applyBorder="1" applyAlignment="1">
      <alignment horizontal="right"/>
    </xf>
    <xf numFmtId="165" fontId="9" fillId="24" borderId="10" xfId="58" applyNumberFormat="1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165" fontId="9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/>
    </xf>
    <xf numFmtId="166" fontId="9" fillId="27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26" borderId="0" xfId="0" applyFont="1" applyFill="1" applyAlignment="1">
      <alignment/>
    </xf>
    <xf numFmtId="0" fontId="9" fillId="26" borderId="10" xfId="0" applyFont="1" applyFill="1" applyBorder="1" applyAlignment="1">
      <alignment/>
    </xf>
    <xf numFmtId="0" fontId="8" fillId="8" borderId="10" xfId="58" applyNumberFormat="1" applyFont="1" applyFill="1" applyBorder="1" applyAlignment="1">
      <alignment horizontal="center"/>
    </xf>
    <xf numFmtId="49" fontId="8" fillId="25" borderId="10" xfId="58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49" fontId="8" fillId="24" borderId="13" xfId="0" applyNumberFormat="1" applyFont="1" applyFill="1" applyBorder="1" applyAlignment="1">
      <alignment horizontal="center"/>
    </xf>
    <xf numFmtId="49" fontId="8" fillId="8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67" fontId="8" fillId="24" borderId="10" xfId="0" applyNumberFormat="1" applyFont="1" applyFill="1" applyBorder="1" applyAlignment="1">
      <alignment horizontal="center"/>
    </xf>
    <xf numFmtId="167" fontId="9" fillId="27" borderId="10" xfId="0" applyNumberFormat="1" applyFont="1" applyFill="1" applyBorder="1" applyAlignment="1">
      <alignment horizontal="center"/>
    </xf>
    <xf numFmtId="167" fontId="8" fillId="8" borderId="10" xfId="0" applyNumberFormat="1" applyFont="1" applyFill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7" fontId="8" fillId="8" borderId="10" xfId="0" applyNumberFormat="1" applyFont="1" applyFill="1" applyBorder="1" applyAlignment="1">
      <alignment horizontal="right"/>
    </xf>
    <xf numFmtId="49" fontId="9" fillId="8" borderId="13" xfId="0" applyNumberFormat="1" applyFont="1" applyFill="1" applyBorder="1" applyAlignment="1">
      <alignment horizontal="center"/>
    </xf>
    <xf numFmtId="167" fontId="9" fillId="8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49" fontId="9" fillId="24" borderId="10" xfId="0" applyNumberFormat="1" applyFont="1" applyFill="1" applyBorder="1" applyAlignment="1">
      <alignment horizontal="left"/>
    </xf>
    <xf numFmtId="49" fontId="9" fillId="24" borderId="10" xfId="58" applyNumberFormat="1" applyFont="1" applyFill="1" applyBorder="1" applyAlignment="1">
      <alignment horizontal="left"/>
    </xf>
    <xf numFmtId="49" fontId="10" fillId="24" borderId="10" xfId="0" applyNumberFormat="1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left" wrapText="1"/>
    </xf>
    <xf numFmtId="14" fontId="9" fillId="24" borderId="10" xfId="0" applyNumberFormat="1" applyFont="1" applyFill="1" applyBorder="1" applyAlignment="1">
      <alignment horizontal="right"/>
    </xf>
    <xf numFmtId="166" fontId="8" fillId="25" borderId="10" xfId="58" applyNumberFormat="1" applyFont="1" applyFill="1" applyBorder="1" applyAlignment="1">
      <alignment horizontal="center"/>
    </xf>
    <xf numFmtId="166" fontId="9" fillId="24" borderId="10" xfId="58" applyNumberFormat="1" applyFont="1" applyFill="1" applyBorder="1" applyAlignment="1">
      <alignment horizontal="right"/>
    </xf>
    <xf numFmtId="166" fontId="9" fillId="24" borderId="10" xfId="0" applyNumberFormat="1" applyFont="1" applyFill="1" applyBorder="1" applyAlignment="1">
      <alignment horizontal="right"/>
    </xf>
    <xf numFmtId="166" fontId="9" fillId="24" borderId="10" xfId="0" applyNumberFormat="1" applyFont="1" applyFill="1" applyBorder="1" applyAlignment="1">
      <alignment/>
    </xf>
    <xf numFmtId="166" fontId="9" fillId="0" borderId="10" xfId="0" applyNumberFormat="1" applyFont="1" applyBorder="1" applyAlignment="1">
      <alignment horizontal="right"/>
    </xf>
    <xf numFmtId="49" fontId="9" fillId="24" borderId="15" xfId="0" applyNumberFormat="1" applyFont="1" applyFill="1" applyBorder="1" applyAlignment="1">
      <alignment/>
    </xf>
    <xf numFmtId="49" fontId="9" fillId="24" borderId="15" xfId="58" applyNumberFormat="1" applyFont="1" applyFill="1" applyBorder="1" applyAlignment="1">
      <alignment horizontal="left"/>
    </xf>
    <xf numFmtId="0" fontId="9" fillId="24" borderId="15" xfId="0" applyFont="1" applyFill="1" applyBorder="1" applyAlignment="1">
      <alignment/>
    </xf>
    <xf numFmtId="49" fontId="9" fillId="24" borderId="15" xfId="0" applyNumberFormat="1" applyFont="1" applyFill="1" applyBorder="1" applyAlignment="1">
      <alignment wrapText="1"/>
    </xf>
    <xf numFmtId="49" fontId="10" fillId="24" borderId="15" xfId="0" applyNumberFormat="1" applyFont="1" applyFill="1" applyBorder="1" applyAlignment="1">
      <alignment vertical="top" wrapText="1"/>
    </xf>
    <xf numFmtId="49" fontId="9" fillId="24" borderId="15" xfId="0" applyNumberFormat="1" applyFont="1" applyFill="1" applyBorder="1" applyAlignment="1">
      <alignment vertical="top" wrapText="1"/>
    </xf>
    <xf numFmtId="164" fontId="9" fillId="24" borderId="10" xfId="0" applyNumberFormat="1" applyFont="1" applyFill="1" applyBorder="1" applyAlignment="1">
      <alignment horizontal="right"/>
    </xf>
    <xf numFmtId="165" fontId="9" fillId="8" borderId="11" xfId="0" applyNumberFormat="1" applyFont="1" applyFill="1" applyBorder="1" applyAlignment="1">
      <alignment horizontal="center"/>
    </xf>
    <xf numFmtId="14" fontId="9" fillId="8" borderId="11" xfId="0" applyNumberFormat="1" applyFont="1" applyFill="1" applyBorder="1" applyAlignment="1">
      <alignment/>
    </xf>
    <xf numFmtId="164" fontId="9" fillId="8" borderId="11" xfId="0" applyNumberFormat="1" applyFont="1" applyFill="1" applyBorder="1" applyAlignment="1">
      <alignment horizontal="center"/>
    </xf>
    <xf numFmtId="49" fontId="9" fillId="8" borderId="11" xfId="0" applyNumberFormat="1" applyFont="1" applyFill="1" applyBorder="1" applyAlignment="1">
      <alignment/>
    </xf>
    <xf numFmtId="43" fontId="6" fillId="24" borderId="10" xfId="61" applyNumberFormat="1" applyFont="1" applyFill="1" applyBorder="1" applyAlignment="1" applyProtection="1">
      <alignment horizontal="left"/>
      <protection/>
    </xf>
    <xf numFmtId="43" fontId="4" fillId="24" borderId="10" xfId="58" applyFont="1" applyFill="1" applyBorder="1" applyAlignment="1">
      <alignment/>
    </xf>
    <xf numFmtId="49" fontId="9" fillId="8" borderId="14" xfId="0" applyNumberFormat="1" applyFont="1" applyFill="1" applyBorder="1" applyAlignment="1">
      <alignment horizontal="center"/>
    </xf>
    <xf numFmtId="49" fontId="9" fillId="8" borderId="13" xfId="0" applyNumberFormat="1" applyFont="1" applyFill="1" applyBorder="1" applyAlignment="1">
      <alignment/>
    </xf>
    <xf numFmtId="165" fontId="9" fillId="8" borderId="0" xfId="0" applyNumberFormat="1" applyFont="1" applyFill="1" applyAlignment="1">
      <alignment/>
    </xf>
    <xf numFmtId="14" fontId="9" fillId="8" borderId="0" xfId="0" applyNumberFormat="1" applyFont="1" applyFill="1" applyAlignment="1">
      <alignment/>
    </xf>
    <xf numFmtId="164" fontId="9" fillId="8" borderId="0" xfId="0" applyNumberFormat="1" applyFont="1" applyFill="1" applyAlignment="1">
      <alignment horizontal="center"/>
    </xf>
    <xf numFmtId="49" fontId="9" fillId="8" borderId="0" xfId="0" applyNumberFormat="1" applyFont="1" applyFill="1" applyAlignment="1">
      <alignment/>
    </xf>
    <xf numFmtId="164" fontId="9" fillId="8" borderId="0" xfId="0" applyNumberFormat="1" applyFont="1" applyFill="1" applyAlignment="1">
      <alignment/>
    </xf>
    <xf numFmtId="167" fontId="9" fillId="8" borderId="10" xfId="0" applyNumberFormat="1" applyFont="1" applyFill="1" applyBorder="1" applyAlignment="1">
      <alignment/>
    </xf>
    <xf numFmtId="166" fontId="9" fillId="26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1" fontId="8" fillId="26" borderId="10" xfId="0" applyNumberFormat="1" applyFont="1" applyFill="1" applyBorder="1" applyAlignment="1">
      <alignment horizontal="center"/>
    </xf>
    <xf numFmtId="0" fontId="8" fillId="26" borderId="13" xfId="0" applyFont="1" applyFill="1" applyBorder="1" applyAlignment="1">
      <alignment/>
    </xf>
    <xf numFmtId="0" fontId="8" fillId="26" borderId="10" xfId="0" applyFont="1" applyFill="1" applyBorder="1" applyAlignment="1">
      <alignment/>
    </xf>
    <xf numFmtId="0" fontId="9" fillId="26" borderId="1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0" fillId="0" borderId="17" xfId="0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0" xfId="61" applyFont="1" applyFill="1" applyBorder="1" applyAlignment="1" applyProtection="1">
      <alignment horizontal="center"/>
      <protection/>
    </xf>
    <xf numFmtId="0" fontId="6" fillId="24" borderId="10" xfId="61" applyFont="1" applyFill="1" applyBorder="1" applyAlignment="1" applyProtection="1">
      <alignment horizontal="center"/>
      <protection/>
    </xf>
    <xf numFmtId="0" fontId="6" fillId="24" borderId="10" xfId="61" applyFont="1" applyFill="1" applyBorder="1" applyAlignment="1" applyProtection="1">
      <alignment/>
      <protection/>
    </xf>
    <xf numFmtId="43" fontId="4" fillId="24" borderId="10" xfId="58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24" borderId="10" xfId="0" applyFont="1" applyFill="1" applyBorder="1" applyAlignment="1">
      <alignment/>
    </xf>
    <xf numFmtId="43" fontId="8" fillId="25" borderId="10" xfId="58" applyFont="1" applyFill="1" applyBorder="1" applyAlignment="1">
      <alignment horizontal="center"/>
    </xf>
    <xf numFmtId="0" fontId="8" fillId="8" borderId="13" xfId="0" applyFont="1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49" fontId="8" fillId="8" borderId="13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43" fontId="8" fillId="24" borderId="18" xfId="58" applyFont="1" applyFill="1" applyBorder="1" applyAlignment="1">
      <alignment horizontal="center"/>
    </xf>
    <xf numFmtId="43" fontId="8" fillId="24" borderId="0" xfId="58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15" fillId="24" borderId="10" xfId="0" applyFont="1" applyFill="1" applyBorder="1" applyAlignment="1">
      <alignment horizontal="center"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6" xfId="0" applyFill="1" applyBorder="1" applyAlignment="1">
      <alignment horizontal="right"/>
    </xf>
    <xf numFmtId="43" fontId="8" fillId="24" borderId="10" xfId="58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0</xdr:row>
      <xdr:rowOff>104775</xdr:rowOff>
    </xdr:from>
    <xdr:to>
      <xdr:col>13</xdr:col>
      <xdr:colOff>390525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047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qpboyko.wixsite.com/quakeforecasts" TargetMode="External" /><Relationship Id="rId2" Type="http://schemas.openxmlformats.org/officeDocument/2006/relationships/hyperlink" Target="http://earthwaves.org/forum" TargetMode="External" /><Relationship Id="rId3" Type="http://schemas.openxmlformats.org/officeDocument/2006/relationships/hyperlink" Target="http://earthboppin.net/" TargetMode="External" /><Relationship Id="rId4" Type="http://schemas.openxmlformats.org/officeDocument/2006/relationships/hyperlink" Target="http://www.emsc-csem.org/#2" TargetMode="External" /><Relationship Id="rId5" Type="http://schemas.openxmlformats.org/officeDocument/2006/relationships/hyperlink" Target="http://www.iris.ed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1" width="14.57421875" style="0" bestFit="1" customWidth="1"/>
  </cols>
  <sheetData>
    <row r="2" spans="1:2" ht="18.75">
      <c r="A2" s="219" t="s">
        <v>12</v>
      </c>
      <c r="B2" s="220"/>
    </row>
    <row r="3" spans="6:10" ht="18.75">
      <c r="F3" s="194" t="s">
        <v>9</v>
      </c>
      <c r="G3" s="221"/>
      <c r="H3" s="221"/>
      <c r="I3" s="221"/>
      <c r="J3" s="221"/>
    </row>
    <row r="4" spans="1:10" ht="18.75">
      <c r="A4" s="219" t="s">
        <v>14</v>
      </c>
      <c r="B4" s="220"/>
      <c r="F4" s="194" t="s">
        <v>10</v>
      </c>
      <c r="G4" s="221"/>
      <c r="H4" s="221"/>
      <c r="I4" s="221"/>
      <c r="J4" s="221"/>
    </row>
    <row r="5" spans="6:10" ht="18.75">
      <c r="F5" s="194" t="s">
        <v>11</v>
      </c>
      <c r="G5" s="221"/>
      <c r="H5" s="221"/>
      <c r="I5" s="221"/>
      <c r="J5" s="221"/>
    </row>
    <row r="6" spans="1:2" ht="18.75">
      <c r="A6" s="219" t="s">
        <v>13</v>
      </c>
      <c r="B6" s="220"/>
    </row>
    <row r="8" spans="2:15" ht="18.75">
      <c r="B8" s="222" t="s">
        <v>73</v>
      </c>
      <c r="C8" s="222"/>
      <c r="D8" s="222"/>
      <c r="E8" s="222"/>
      <c r="F8" s="222"/>
      <c r="K8" s="209" t="s">
        <v>412</v>
      </c>
      <c r="L8" s="210"/>
      <c r="M8" s="210"/>
      <c r="N8" s="210"/>
      <c r="O8" s="211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10" ht="18">
      <c r="A10" s="193" t="s">
        <v>63</v>
      </c>
      <c r="B10" s="218"/>
      <c r="C10" s="218"/>
      <c r="D10" s="218"/>
      <c r="E10" s="218"/>
      <c r="F10" s="218"/>
      <c r="G10" s="218"/>
      <c r="H10" s="218"/>
      <c r="I10" s="218"/>
      <c r="J10" s="2" t="s">
        <v>64</v>
      </c>
    </row>
    <row r="12" spans="1:10" ht="18">
      <c r="A12" s="2" t="s">
        <v>66</v>
      </c>
      <c r="B12" s="215" t="s">
        <v>68</v>
      </c>
      <c r="C12" s="215"/>
      <c r="D12" s="215"/>
      <c r="E12" s="215"/>
      <c r="F12" s="215"/>
      <c r="G12" s="215"/>
      <c r="H12" s="215"/>
      <c r="I12" s="215"/>
      <c r="J12" s="215"/>
    </row>
    <row r="13" spans="1:10" ht="18">
      <c r="A13" s="218" t="s">
        <v>65</v>
      </c>
      <c r="B13" s="218"/>
      <c r="C13" s="218"/>
      <c r="D13" s="218"/>
      <c r="E13" s="218"/>
      <c r="F13" s="218"/>
      <c r="G13" s="218"/>
      <c r="H13" s="218"/>
      <c r="I13" s="218"/>
      <c r="J13" s="2" t="s">
        <v>64</v>
      </c>
    </row>
    <row r="14" spans="1:10" ht="18">
      <c r="A14" s="215" t="s">
        <v>72</v>
      </c>
      <c r="B14" s="215"/>
      <c r="C14" s="215"/>
      <c r="D14" s="215"/>
      <c r="E14" s="215"/>
      <c r="F14" s="215"/>
      <c r="G14" s="215"/>
      <c r="H14" s="215"/>
      <c r="I14" s="215"/>
      <c r="J14" s="3"/>
    </row>
    <row r="16" spans="1:10" ht="18">
      <c r="A16" s="2" t="s">
        <v>66</v>
      </c>
      <c r="B16" s="215" t="s">
        <v>68</v>
      </c>
      <c r="C16" s="215"/>
      <c r="D16" s="215"/>
      <c r="E16" s="215"/>
      <c r="F16" s="215"/>
      <c r="G16" s="215"/>
      <c r="H16" s="215"/>
      <c r="I16" s="215"/>
      <c r="J16" s="215"/>
    </row>
    <row r="17" spans="1:10" ht="18">
      <c r="A17" s="2" t="s">
        <v>66</v>
      </c>
      <c r="B17" s="218" t="s">
        <v>67</v>
      </c>
      <c r="C17" s="218"/>
      <c r="D17" s="218"/>
      <c r="E17" s="218"/>
      <c r="F17" s="218"/>
      <c r="G17" s="218"/>
      <c r="H17" s="218"/>
      <c r="I17" s="218"/>
      <c r="J17" s="218"/>
    </row>
    <row r="18" spans="1:10" ht="18">
      <c r="A18" s="212" t="s">
        <v>69</v>
      </c>
      <c r="B18" s="213"/>
      <c r="C18" s="213"/>
      <c r="D18" s="213"/>
      <c r="E18" s="213"/>
      <c r="F18" s="213"/>
      <c r="G18" s="213"/>
      <c r="H18" s="213"/>
      <c r="I18" s="213"/>
      <c r="J18" s="214"/>
    </row>
    <row r="21" spans="1:9" ht="18">
      <c r="A21" s="215" t="s">
        <v>74</v>
      </c>
      <c r="B21" s="215"/>
      <c r="C21" s="215"/>
      <c r="D21" s="216" t="s">
        <v>70</v>
      </c>
      <c r="E21" s="216"/>
      <c r="F21" s="217" t="s">
        <v>71</v>
      </c>
      <c r="G21" s="217"/>
      <c r="I21" s="87"/>
    </row>
    <row r="26" spans="1:3" ht="18">
      <c r="A26" s="2" t="s">
        <v>75</v>
      </c>
      <c r="B26" s="2" t="s">
        <v>76</v>
      </c>
      <c r="C26" s="2" t="s">
        <v>77</v>
      </c>
    </row>
    <row r="27" spans="1:3" ht="18">
      <c r="A27" s="2" t="s">
        <v>435</v>
      </c>
      <c r="B27" s="2" t="s">
        <v>76</v>
      </c>
      <c r="C27" s="2" t="s">
        <v>77</v>
      </c>
    </row>
  </sheetData>
  <sheetProtection password="9690" sheet="1" objects="1" scenarios="1"/>
  <mergeCells count="18">
    <mergeCell ref="A2:B2"/>
    <mergeCell ref="A6:B6"/>
    <mergeCell ref="A4:B4"/>
    <mergeCell ref="A10:I10"/>
    <mergeCell ref="F3:J3"/>
    <mergeCell ref="F4:J4"/>
    <mergeCell ref="F5:J5"/>
    <mergeCell ref="B8:F8"/>
    <mergeCell ref="K8:O8"/>
    <mergeCell ref="A18:J18"/>
    <mergeCell ref="A21:C21"/>
    <mergeCell ref="D21:E21"/>
    <mergeCell ref="F21:G21"/>
    <mergeCell ref="B17:J17"/>
    <mergeCell ref="B12:J12"/>
    <mergeCell ref="A13:I13"/>
    <mergeCell ref="A14:I14"/>
    <mergeCell ref="B16:J16"/>
  </mergeCells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display="Europe-EMSC"/>
    <hyperlink ref="F21:G21" r:id="rId5" display="IRIS"/>
  </hyperlinks>
  <printOptions/>
  <pageMargins left="0.75" right="0.75" top="1" bottom="1" header="0" footer="0"/>
  <pageSetup horizontalDpi="200" verticalDpi="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zoomScalePageLayoutView="0" workbookViewId="0" topLeftCell="A4">
      <selection activeCell="G17" sqref="G17"/>
    </sheetView>
  </sheetViews>
  <sheetFormatPr defaultColWidth="9.140625" defaultRowHeight="12.75"/>
  <cols>
    <col min="1" max="1" width="18.00390625" style="6" bestFit="1" customWidth="1"/>
    <col min="2" max="2" width="9.140625" style="6" customWidth="1"/>
    <col min="3" max="3" width="13.8515625" style="6" bestFit="1" customWidth="1"/>
    <col min="4" max="4" width="10.421875" style="6" bestFit="1" customWidth="1"/>
    <col min="5" max="5" width="9.140625" style="6" customWidth="1"/>
    <col min="6" max="6" width="10.7109375" style="6" bestFit="1" customWidth="1"/>
    <col min="7" max="7" width="8.28125" style="6" bestFit="1" customWidth="1"/>
    <col min="8" max="8" width="9.140625" style="6" customWidth="1"/>
    <col min="9" max="9" width="3.00390625" style="6" bestFit="1" customWidth="1"/>
    <col min="10" max="10" width="68.00390625" style="6" bestFit="1" customWidth="1"/>
    <col min="11" max="16384" width="9.140625" style="6" customWidth="1"/>
  </cols>
  <sheetData>
    <row r="1" spans="1:6" ht="20.25">
      <c r="A1" s="15" t="s">
        <v>190</v>
      </c>
      <c r="C1" s="30" t="s">
        <v>199</v>
      </c>
      <c r="D1" s="31" t="s">
        <v>200</v>
      </c>
      <c r="E1" s="30" t="s">
        <v>313</v>
      </c>
      <c r="F1" s="30" t="s">
        <v>314</v>
      </c>
    </row>
    <row r="3" spans="1:6" ht="20.25">
      <c r="A3" s="30" t="s">
        <v>312</v>
      </c>
      <c r="B3" s="30" t="s">
        <v>191</v>
      </c>
      <c r="C3" s="30" t="s">
        <v>192</v>
      </c>
      <c r="D3" s="15" t="s">
        <v>202</v>
      </c>
      <c r="E3" s="30" t="s">
        <v>194</v>
      </c>
      <c r="F3" s="30" t="s">
        <v>123</v>
      </c>
    </row>
    <row r="4" spans="1:8" ht="20.25">
      <c r="A4" s="30" t="s">
        <v>315</v>
      </c>
      <c r="B4" s="30" t="s">
        <v>191</v>
      </c>
      <c r="C4" s="30" t="s">
        <v>316</v>
      </c>
      <c r="D4" s="30" t="s">
        <v>191</v>
      </c>
      <c r="E4" s="30" t="s">
        <v>192</v>
      </c>
      <c r="F4" s="15" t="s">
        <v>201</v>
      </c>
      <c r="G4" s="30" t="s">
        <v>194</v>
      </c>
      <c r="H4" s="30" t="s">
        <v>123</v>
      </c>
    </row>
    <row r="5" spans="1:8" ht="20.25">
      <c r="A5" s="30" t="s">
        <v>317</v>
      </c>
      <c r="B5" s="30" t="s">
        <v>191</v>
      </c>
      <c r="C5" s="30" t="s">
        <v>318</v>
      </c>
      <c r="D5" s="30" t="s">
        <v>191</v>
      </c>
      <c r="E5" s="30" t="s">
        <v>192</v>
      </c>
      <c r="F5" s="15" t="s">
        <v>193</v>
      </c>
      <c r="G5" s="30" t="s">
        <v>194</v>
      </c>
      <c r="H5" s="30" t="s">
        <v>123</v>
      </c>
    </row>
    <row r="6" spans="1:8" ht="20.25">
      <c r="A6" s="30" t="s">
        <v>319</v>
      </c>
      <c r="B6" s="30" t="s">
        <v>191</v>
      </c>
      <c r="C6" s="30" t="s">
        <v>320</v>
      </c>
      <c r="D6" s="30" t="s">
        <v>191</v>
      </c>
      <c r="E6" s="30" t="s">
        <v>192</v>
      </c>
      <c r="F6" s="15" t="s">
        <v>193</v>
      </c>
      <c r="G6" s="30" t="s">
        <v>194</v>
      </c>
      <c r="H6" s="30" t="s">
        <v>123</v>
      </c>
    </row>
    <row r="7" spans="1:8" ht="20.25">
      <c r="A7" s="30" t="s">
        <v>195</v>
      </c>
      <c r="B7" s="30" t="s">
        <v>191</v>
      </c>
      <c r="C7" s="30" t="s">
        <v>321</v>
      </c>
      <c r="D7" s="30" t="s">
        <v>191</v>
      </c>
      <c r="E7" s="30" t="s">
        <v>192</v>
      </c>
      <c r="F7" s="15" t="s">
        <v>196</v>
      </c>
      <c r="G7" s="84" t="s">
        <v>194</v>
      </c>
      <c r="H7" s="84" t="s">
        <v>123</v>
      </c>
    </row>
    <row r="8" spans="1:10" ht="20.25">
      <c r="A8" s="30" t="s">
        <v>322</v>
      </c>
      <c r="B8" s="30" t="s">
        <v>191</v>
      </c>
      <c r="C8" s="30" t="s">
        <v>192</v>
      </c>
      <c r="D8" s="15" t="s">
        <v>203</v>
      </c>
      <c r="E8" s="30" t="s">
        <v>194</v>
      </c>
      <c r="F8" s="30" t="s">
        <v>123</v>
      </c>
      <c r="G8" s="226" t="s">
        <v>204</v>
      </c>
      <c r="H8" s="225"/>
      <c r="I8" s="225"/>
      <c r="J8" s="225"/>
    </row>
    <row r="9" spans="1:10" ht="20.25">
      <c r="A9" s="30" t="s">
        <v>197</v>
      </c>
      <c r="B9" s="30" t="s">
        <v>191</v>
      </c>
      <c r="C9" s="30" t="s">
        <v>192</v>
      </c>
      <c r="D9" s="15" t="s">
        <v>203</v>
      </c>
      <c r="E9" s="30" t="s">
        <v>194</v>
      </c>
      <c r="F9" s="30" t="s">
        <v>123</v>
      </c>
      <c r="G9" s="226" t="s">
        <v>204</v>
      </c>
      <c r="H9" s="225"/>
      <c r="I9" s="225"/>
      <c r="J9" s="225"/>
    </row>
    <row r="10" spans="1:10" ht="20.25">
      <c r="A10" s="30" t="s">
        <v>198</v>
      </c>
      <c r="B10" s="30" t="s">
        <v>191</v>
      </c>
      <c r="C10" s="30" t="s">
        <v>192</v>
      </c>
      <c r="D10" s="15" t="s">
        <v>203</v>
      </c>
      <c r="E10" s="30" t="s">
        <v>194</v>
      </c>
      <c r="F10" s="30" t="s">
        <v>123</v>
      </c>
      <c r="G10" s="226" t="s">
        <v>204</v>
      </c>
      <c r="H10" s="225"/>
      <c r="I10" s="225"/>
      <c r="J10" s="225"/>
    </row>
    <row r="12" spans="1:10" ht="20.25">
      <c r="A12" s="223" t="s">
        <v>306</v>
      </c>
      <c r="B12" s="225"/>
      <c r="C12" s="225"/>
      <c r="D12" s="225"/>
      <c r="J12" s="5" t="s">
        <v>294</v>
      </c>
    </row>
    <row r="13" spans="1:10" ht="20.25">
      <c r="A13" s="223"/>
      <c r="B13" s="225"/>
      <c r="C13" s="225"/>
      <c r="D13" s="225"/>
      <c r="J13" s="15" t="s">
        <v>286</v>
      </c>
    </row>
    <row r="14" ht="20.25">
      <c r="J14" s="15" t="s">
        <v>287</v>
      </c>
    </row>
    <row r="15" ht="20.25">
      <c r="J15" s="15" t="s">
        <v>288</v>
      </c>
    </row>
    <row r="16" ht="20.25">
      <c r="J16" s="15" t="s">
        <v>289</v>
      </c>
    </row>
    <row r="17" spans="1:10" ht="20.25">
      <c r="A17" s="223" t="s">
        <v>308</v>
      </c>
      <c r="B17" s="224"/>
      <c r="C17" s="224"/>
      <c r="D17" s="224"/>
      <c r="E17" s="224"/>
      <c r="F17" s="224"/>
      <c r="J17" s="15" t="s">
        <v>297</v>
      </c>
    </row>
    <row r="18" spans="1:6" ht="20.25">
      <c r="A18" s="224"/>
      <c r="B18" s="224"/>
      <c r="C18" s="224"/>
      <c r="D18" s="224"/>
      <c r="E18" s="224"/>
      <c r="F18" s="224"/>
    </row>
    <row r="19" spans="1:10" ht="20.25">
      <c r="A19" s="224"/>
      <c r="B19" s="224"/>
      <c r="C19" s="224"/>
      <c r="D19" s="224"/>
      <c r="E19" s="224"/>
      <c r="F19" s="224"/>
      <c r="I19" s="30">
        <v>1</v>
      </c>
      <c r="J19" s="15" t="s">
        <v>475</v>
      </c>
    </row>
    <row r="20" spans="9:10" ht="20.25">
      <c r="I20" s="30">
        <v>2</v>
      </c>
      <c r="J20" s="15" t="s">
        <v>476</v>
      </c>
    </row>
    <row r="21" spans="9:10" ht="20.25">
      <c r="I21" s="30">
        <v>3</v>
      </c>
      <c r="J21" s="15" t="s">
        <v>477</v>
      </c>
    </row>
    <row r="22" spans="9:10" ht="20.25">
      <c r="I22" s="30">
        <v>4</v>
      </c>
      <c r="J22" s="15" t="s">
        <v>478</v>
      </c>
    </row>
    <row r="23" spans="9:10" ht="20.25">
      <c r="I23" s="30">
        <v>5</v>
      </c>
      <c r="J23" s="15" t="s">
        <v>479</v>
      </c>
    </row>
    <row r="24" spans="9:10" ht="20.25">
      <c r="I24" s="30">
        <v>6</v>
      </c>
      <c r="J24" s="15" t="s">
        <v>480</v>
      </c>
    </row>
    <row r="25" spans="9:10" ht="20.25">
      <c r="I25" s="15">
        <v>7</v>
      </c>
      <c r="J25" s="15" t="s">
        <v>481</v>
      </c>
    </row>
    <row r="26" spans="9:10" ht="20.25">
      <c r="I26" s="15">
        <v>8</v>
      </c>
      <c r="J26" s="15" t="s">
        <v>482</v>
      </c>
    </row>
    <row r="27" spans="9:10" ht="20.25">
      <c r="I27" s="15">
        <v>9</v>
      </c>
      <c r="J27" s="15" t="s">
        <v>486</v>
      </c>
    </row>
  </sheetData>
  <sheetProtection password="9690" sheet="1"/>
  <mergeCells count="5">
    <mergeCell ref="A17:F19"/>
    <mergeCell ref="A12:D13"/>
    <mergeCell ref="G8:J8"/>
    <mergeCell ref="G9:J9"/>
    <mergeCell ref="G10:J10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7"/>
  <sheetViews>
    <sheetView zoomScale="55" zoomScaleNormal="55" zoomScalePageLayoutView="0" workbookViewId="0" topLeftCell="A1">
      <pane ySplit="2" topLeftCell="BM372" activePane="bottomLeft" state="frozen"/>
      <selection pane="topLeft" activeCell="A1" sqref="A1"/>
      <selection pane="bottomLeft" activeCell="E401" sqref="E401"/>
    </sheetView>
  </sheetViews>
  <sheetFormatPr defaultColWidth="9.140625" defaultRowHeight="12.75"/>
  <cols>
    <col min="1" max="1" width="6.28125" style="26" bestFit="1" customWidth="1"/>
    <col min="2" max="2" width="15.57421875" style="27" bestFit="1" customWidth="1"/>
    <col min="3" max="3" width="12.57421875" style="28" bestFit="1" customWidth="1"/>
    <col min="4" max="4" width="23.8515625" style="116" bestFit="1" customWidth="1"/>
    <col min="5" max="5" width="43.421875" style="26" bestFit="1" customWidth="1"/>
    <col min="6" max="6" width="7.140625" style="36" customWidth="1"/>
    <col min="7" max="7" width="16.00390625" style="27" bestFit="1" customWidth="1"/>
    <col min="8" max="8" width="13.140625" style="28" bestFit="1" customWidth="1"/>
    <col min="9" max="9" width="67.140625" style="56" customWidth="1"/>
    <col min="10" max="10" width="16.421875" style="28" customWidth="1"/>
    <col min="11" max="11" width="7.140625" style="140" bestFit="1" customWidth="1"/>
    <col min="12" max="12" width="15.7109375" style="145" customWidth="1"/>
    <col min="13" max="13" width="14.7109375" style="95" bestFit="1" customWidth="1"/>
    <col min="14" max="14" width="11.28125" style="95" bestFit="1" customWidth="1"/>
    <col min="15" max="15" width="9.421875" style="6" customWidth="1"/>
    <col min="16" max="16" width="11.00390625" style="6" customWidth="1"/>
    <col min="17" max="17" width="11.28125" style="6" customWidth="1"/>
    <col min="18" max="18" width="17.421875" style="127" customWidth="1"/>
    <col min="19" max="19" width="12.57421875" style="127" bestFit="1" customWidth="1"/>
    <col min="20" max="20" width="15.00390625" style="127" bestFit="1" customWidth="1"/>
    <col min="21" max="21" width="15.00390625" style="26" bestFit="1" customWidth="1"/>
    <col min="22" max="25" width="9.140625" style="29" customWidth="1"/>
    <col min="26" max="16384" width="9.140625" style="6" customWidth="1"/>
  </cols>
  <sheetData>
    <row r="1" spans="1:25" ht="20.25">
      <c r="A1" s="227" t="s">
        <v>124</v>
      </c>
      <c r="B1" s="227"/>
      <c r="C1" s="227"/>
      <c r="D1" s="227"/>
      <c r="E1" s="227"/>
      <c r="F1" s="233" t="s">
        <v>7</v>
      </c>
      <c r="G1" s="234"/>
      <c r="H1" s="234"/>
      <c r="I1" s="234"/>
      <c r="J1" s="234"/>
      <c r="K1" s="235"/>
      <c r="L1" s="235"/>
      <c r="M1" s="235"/>
      <c r="N1" s="235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7"/>
    </row>
    <row r="2" spans="1:25" ht="20.25">
      <c r="A2" s="7" t="s">
        <v>3</v>
      </c>
      <c r="B2" s="8" t="s">
        <v>303</v>
      </c>
      <c r="C2" s="9" t="s">
        <v>138</v>
      </c>
      <c r="D2" s="4" t="s">
        <v>4</v>
      </c>
      <c r="E2" s="4" t="s">
        <v>5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33" t="s">
        <v>123</v>
      </c>
      <c r="L2" s="141" t="s">
        <v>307</v>
      </c>
      <c r="M2" s="94" t="s">
        <v>425</v>
      </c>
      <c r="N2" s="94" t="s">
        <v>426</v>
      </c>
      <c r="R2" s="130" t="s">
        <v>458</v>
      </c>
      <c r="S2" s="130" t="s">
        <v>459</v>
      </c>
      <c r="T2" s="131" t="s">
        <v>460</v>
      </c>
      <c r="U2" s="132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 ht="20.25">
      <c r="A3" s="69">
        <v>1</v>
      </c>
      <c r="B3" s="70">
        <v>42583</v>
      </c>
      <c r="C3" s="71">
        <v>0.28611111111111115</v>
      </c>
      <c r="D3" s="102" t="s">
        <v>35</v>
      </c>
      <c r="E3" s="72" t="s">
        <v>35</v>
      </c>
      <c r="F3" s="74">
        <v>5.2</v>
      </c>
      <c r="G3" s="70">
        <v>42583</v>
      </c>
      <c r="H3" s="71">
        <v>0.4173611111111111</v>
      </c>
      <c r="I3" s="75" t="s">
        <v>225</v>
      </c>
      <c r="J3" s="71">
        <f aca="true" t="shared" si="0" ref="J3:J66">ABS(C3-H3)</f>
        <v>0.13124999999999998</v>
      </c>
      <c r="K3" s="134" t="s">
        <v>123</v>
      </c>
      <c r="L3" s="142">
        <f>IF(B3=G3,1,0)</f>
        <v>1</v>
      </c>
      <c r="M3" s="98">
        <f>HOUR(J3)</f>
        <v>3</v>
      </c>
      <c r="N3" s="98">
        <f>MINUTE(J3)</f>
        <v>9</v>
      </c>
      <c r="R3" s="127">
        <f>24-C3</f>
        <v>23.71388888888889</v>
      </c>
      <c r="S3" s="127">
        <f>24-H3</f>
        <v>23.582638888888887</v>
      </c>
      <c r="T3" s="127" t="b">
        <f>IF(B3-G3=1,S3+C3)</f>
        <v>0</v>
      </c>
      <c r="U3" s="127" t="b">
        <f>IF(B3-G3=-1,R3+H3)</f>
        <v>0</v>
      </c>
      <c r="V3" s="29">
        <f>HOUR(T3)</f>
        <v>0</v>
      </c>
      <c r="W3" s="29">
        <f>MINUTE(T3)</f>
        <v>0</v>
      </c>
      <c r="X3" s="29">
        <f>HOUR(U3)</f>
        <v>0</v>
      </c>
      <c r="Y3" s="29">
        <f>MINUTE(U3)</f>
        <v>0</v>
      </c>
    </row>
    <row r="4" spans="1:25" ht="20.25">
      <c r="A4" s="69">
        <v>2</v>
      </c>
      <c r="B4" s="70">
        <v>42583</v>
      </c>
      <c r="C4" s="71">
        <v>0.37916666666666665</v>
      </c>
      <c r="D4" s="102" t="s">
        <v>45</v>
      </c>
      <c r="E4" s="73" t="s">
        <v>208</v>
      </c>
      <c r="F4" s="74">
        <v>5</v>
      </c>
      <c r="G4" s="70">
        <v>42583</v>
      </c>
      <c r="H4" s="71">
        <v>0.24375</v>
      </c>
      <c r="I4" s="75" t="s">
        <v>226</v>
      </c>
      <c r="J4" s="71">
        <f t="shared" si="0"/>
        <v>0.13541666666666666</v>
      </c>
      <c r="K4" s="134" t="s">
        <v>123</v>
      </c>
      <c r="L4" s="142">
        <f aca="true" t="shared" si="1" ref="L4:L67">IF(B4=G4,1,0)</f>
        <v>1</v>
      </c>
      <c r="M4" s="98">
        <f>HOUR(J4)</f>
        <v>3</v>
      </c>
      <c r="N4" s="98">
        <f>MINUTE(J4)</f>
        <v>15</v>
      </c>
      <c r="R4" s="127">
        <f aca="true" t="shared" si="2" ref="R4:R22">24-C4</f>
        <v>23.620833333333334</v>
      </c>
      <c r="S4" s="127">
        <f aca="true" t="shared" si="3" ref="S4:S22">24-H4</f>
        <v>23.75625</v>
      </c>
      <c r="T4" s="127" t="b">
        <f aca="true" t="shared" si="4" ref="T4:T67">IF(B4-G4=1,S4+C4)</f>
        <v>0</v>
      </c>
      <c r="U4" s="127" t="b">
        <f aca="true" t="shared" si="5" ref="U4:U67">IF(B4-G4=-1,R4+H4)</f>
        <v>0</v>
      </c>
      <c r="V4" s="29">
        <f aca="true" t="shared" si="6" ref="V4:V67">HOUR(T4)</f>
        <v>0</v>
      </c>
      <c r="W4" s="29">
        <f aca="true" t="shared" si="7" ref="W4:W67">MINUTE(T4)</f>
        <v>0</v>
      </c>
      <c r="X4" s="29">
        <f aca="true" t="shared" si="8" ref="X4:X12">HOUR(U4)</f>
        <v>0</v>
      </c>
      <c r="Y4" s="29">
        <f aca="true" t="shared" si="9" ref="Y4:Y12">MINUTE(U4)</f>
        <v>0</v>
      </c>
    </row>
    <row r="5" spans="1:25" ht="40.5">
      <c r="A5" s="69">
        <v>3</v>
      </c>
      <c r="B5" s="70">
        <v>42583</v>
      </c>
      <c r="C5" s="71">
        <v>0.75</v>
      </c>
      <c r="D5" s="102" t="s">
        <v>326</v>
      </c>
      <c r="E5" s="73" t="s">
        <v>61</v>
      </c>
      <c r="F5" s="74">
        <v>5</v>
      </c>
      <c r="G5" s="70">
        <v>42583</v>
      </c>
      <c r="H5" s="71">
        <v>0.8916666666666666</v>
      </c>
      <c r="I5" s="75" t="s">
        <v>227</v>
      </c>
      <c r="J5" s="71">
        <f t="shared" si="0"/>
        <v>0.1416666666666666</v>
      </c>
      <c r="K5" s="134" t="s">
        <v>123</v>
      </c>
      <c r="L5" s="142">
        <f t="shared" si="1"/>
        <v>1</v>
      </c>
      <c r="M5" s="98">
        <f>HOUR(J5)</f>
        <v>3</v>
      </c>
      <c r="N5" s="98">
        <f>MINUTE(J5)</f>
        <v>24</v>
      </c>
      <c r="R5" s="127">
        <f t="shared" si="2"/>
        <v>23.25</v>
      </c>
      <c r="S5" s="127">
        <f t="shared" si="3"/>
        <v>23.108333333333334</v>
      </c>
      <c r="T5" s="127" t="b">
        <f t="shared" si="4"/>
        <v>0</v>
      </c>
      <c r="U5" s="127" t="b">
        <f t="shared" si="5"/>
        <v>0</v>
      </c>
      <c r="V5" s="29">
        <f t="shared" si="6"/>
        <v>0</v>
      </c>
      <c r="W5" s="29">
        <f t="shared" si="7"/>
        <v>0</v>
      </c>
      <c r="X5" s="29">
        <f t="shared" si="8"/>
        <v>0</v>
      </c>
      <c r="Y5" s="29">
        <f t="shared" si="9"/>
        <v>0</v>
      </c>
    </row>
    <row r="6" spans="1:25" ht="20.25">
      <c r="A6" s="12">
        <v>4</v>
      </c>
      <c r="B6" s="13">
        <v>42584</v>
      </c>
      <c r="C6" s="14">
        <v>0.576388888888889</v>
      </c>
      <c r="D6" s="103" t="s">
        <v>15</v>
      </c>
      <c r="E6" s="15" t="s">
        <v>327</v>
      </c>
      <c r="F6" s="33">
        <v>4.7</v>
      </c>
      <c r="G6" s="16">
        <v>42584</v>
      </c>
      <c r="H6" s="17">
        <v>0.904861111111111</v>
      </c>
      <c r="I6" s="47" t="s">
        <v>228</v>
      </c>
      <c r="J6" s="17">
        <f t="shared" si="0"/>
        <v>0.32847222222222205</v>
      </c>
      <c r="K6" s="135"/>
      <c r="L6" s="142">
        <f t="shared" si="1"/>
        <v>1</v>
      </c>
      <c r="M6" s="98">
        <f>HOUR(J6)</f>
        <v>7</v>
      </c>
      <c r="N6" s="98">
        <f>MINUTE(J6)</f>
        <v>53</v>
      </c>
      <c r="R6" s="127">
        <f t="shared" si="2"/>
        <v>23.42361111111111</v>
      </c>
      <c r="S6" s="127">
        <f t="shared" si="3"/>
        <v>23.09513888888889</v>
      </c>
      <c r="T6" s="127" t="b">
        <f t="shared" si="4"/>
        <v>0</v>
      </c>
      <c r="U6" s="127" t="b">
        <f t="shared" si="5"/>
        <v>0</v>
      </c>
      <c r="V6" s="29">
        <f t="shared" si="6"/>
        <v>0</v>
      </c>
      <c r="W6" s="29">
        <f t="shared" si="7"/>
        <v>0</v>
      </c>
      <c r="X6" s="29">
        <f t="shared" si="8"/>
        <v>0</v>
      </c>
      <c r="Y6" s="29">
        <f t="shared" si="9"/>
        <v>0</v>
      </c>
    </row>
    <row r="7" spans="1:25" ht="20.25">
      <c r="A7" s="69">
        <v>5</v>
      </c>
      <c r="B7" s="70">
        <v>42585</v>
      </c>
      <c r="C7" s="71">
        <v>0.55</v>
      </c>
      <c r="D7" s="102" t="s">
        <v>328</v>
      </c>
      <c r="E7" s="73" t="s">
        <v>329</v>
      </c>
      <c r="F7" s="74">
        <v>4.5</v>
      </c>
      <c r="G7" s="70">
        <v>42585</v>
      </c>
      <c r="H7" s="71">
        <v>0.55625</v>
      </c>
      <c r="I7" s="75" t="s">
        <v>229</v>
      </c>
      <c r="J7" s="71">
        <f t="shared" si="0"/>
        <v>0.006249999999999978</v>
      </c>
      <c r="K7" s="134" t="s">
        <v>123</v>
      </c>
      <c r="L7" s="142">
        <f t="shared" si="1"/>
        <v>1</v>
      </c>
      <c r="M7" s="98">
        <f>HOUR(J7)</f>
        <v>0</v>
      </c>
      <c r="N7" s="98">
        <f>MINUTE(J7)</f>
        <v>9</v>
      </c>
      <c r="R7" s="127">
        <f t="shared" si="2"/>
        <v>23.45</v>
      </c>
      <c r="S7" s="127">
        <f t="shared" si="3"/>
        <v>23.44375</v>
      </c>
      <c r="T7" s="127" t="b">
        <f t="shared" si="4"/>
        <v>0</v>
      </c>
      <c r="U7" s="127" t="b">
        <f t="shared" si="5"/>
        <v>0</v>
      </c>
      <c r="V7" s="29">
        <f t="shared" si="6"/>
        <v>0</v>
      </c>
      <c r="W7" s="29">
        <f t="shared" si="7"/>
        <v>0</v>
      </c>
      <c r="X7" s="29">
        <f t="shared" si="8"/>
        <v>0</v>
      </c>
      <c r="Y7" s="29">
        <f t="shared" si="9"/>
        <v>0</v>
      </c>
    </row>
    <row r="8" spans="1:25" ht="20.25">
      <c r="A8" s="12">
        <v>6</v>
      </c>
      <c r="B8" s="13">
        <v>42585</v>
      </c>
      <c r="C8" s="14">
        <v>0.55</v>
      </c>
      <c r="D8" s="103" t="s">
        <v>56</v>
      </c>
      <c r="E8" s="15" t="s">
        <v>330</v>
      </c>
      <c r="F8" s="33">
        <v>4.2</v>
      </c>
      <c r="G8" s="16">
        <v>42584</v>
      </c>
      <c r="H8" s="17">
        <v>0.8125</v>
      </c>
      <c r="I8" s="47" t="s">
        <v>89</v>
      </c>
      <c r="J8" s="17">
        <f t="shared" si="0"/>
        <v>0.26249999999999996</v>
      </c>
      <c r="K8" s="135"/>
      <c r="L8" s="142" t="s">
        <v>457</v>
      </c>
      <c r="M8" s="98"/>
      <c r="N8" s="98"/>
      <c r="R8" s="128">
        <f t="shared" si="2"/>
        <v>23.45</v>
      </c>
      <c r="S8" s="128">
        <f t="shared" si="3"/>
        <v>23.1875</v>
      </c>
      <c r="T8" s="127">
        <f t="shared" si="4"/>
        <v>23.7375</v>
      </c>
      <c r="U8" s="127" t="b">
        <f t="shared" si="5"/>
        <v>0</v>
      </c>
      <c r="V8" s="29">
        <f t="shared" si="6"/>
        <v>17</v>
      </c>
      <c r="W8" s="29">
        <f t="shared" si="7"/>
        <v>42</v>
      </c>
      <c r="X8" s="29">
        <f t="shared" si="8"/>
        <v>0</v>
      </c>
      <c r="Y8" s="29">
        <f t="shared" si="9"/>
        <v>0</v>
      </c>
    </row>
    <row r="9" spans="1:25" ht="20.25">
      <c r="A9" s="69">
        <v>7</v>
      </c>
      <c r="B9" s="70">
        <v>42586</v>
      </c>
      <c r="C9" s="71">
        <v>0.46319444444444446</v>
      </c>
      <c r="D9" s="102" t="s">
        <v>36</v>
      </c>
      <c r="E9" s="73" t="s">
        <v>209</v>
      </c>
      <c r="F9" s="74">
        <v>6.2</v>
      </c>
      <c r="G9" s="70">
        <v>42586</v>
      </c>
      <c r="H9" s="71">
        <v>0.6833333333333332</v>
      </c>
      <c r="I9" s="75" t="s">
        <v>230</v>
      </c>
      <c r="J9" s="71">
        <f t="shared" si="0"/>
        <v>0.22013888888888877</v>
      </c>
      <c r="K9" s="134" t="s">
        <v>123</v>
      </c>
      <c r="L9" s="142">
        <f t="shared" si="1"/>
        <v>1</v>
      </c>
      <c r="M9" s="98">
        <f>HOUR(J9)</f>
        <v>5</v>
      </c>
      <c r="N9" s="98">
        <f>MINUTE(J9)</f>
        <v>17</v>
      </c>
      <c r="P9" s="6" t="s">
        <v>456</v>
      </c>
      <c r="R9" s="127">
        <f t="shared" si="2"/>
        <v>23.536805555555556</v>
      </c>
      <c r="S9" s="127">
        <f t="shared" si="3"/>
        <v>23.316666666666666</v>
      </c>
      <c r="T9" s="127" t="b">
        <f t="shared" si="4"/>
        <v>0</v>
      </c>
      <c r="U9" s="127" t="b">
        <f t="shared" si="5"/>
        <v>0</v>
      </c>
      <c r="V9" s="29">
        <f t="shared" si="6"/>
        <v>0</v>
      </c>
      <c r="W9" s="29">
        <f t="shared" si="7"/>
        <v>0</v>
      </c>
      <c r="X9" s="29">
        <f t="shared" si="8"/>
        <v>0</v>
      </c>
      <c r="Y9" s="29">
        <f t="shared" si="9"/>
        <v>0</v>
      </c>
    </row>
    <row r="10" spans="1:25" ht="20.25">
      <c r="A10" s="12">
        <v>8</v>
      </c>
      <c r="B10" s="13">
        <v>42587</v>
      </c>
      <c r="C10" s="14">
        <v>0.34930555555555554</v>
      </c>
      <c r="D10" s="104" t="s">
        <v>211</v>
      </c>
      <c r="E10" s="15" t="s">
        <v>331</v>
      </c>
      <c r="F10" s="33">
        <v>2</v>
      </c>
      <c r="G10" s="16">
        <v>42587</v>
      </c>
      <c r="H10" s="17">
        <v>0.8847222222222223</v>
      </c>
      <c r="I10" s="48" t="s">
        <v>232</v>
      </c>
      <c r="J10" s="17">
        <f t="shared" si="0"/>
        <v>0.5354166666666668</v>
      </c>
      <c r="K10" s="135"/>
      <c r="L10" s="142">
        <f t="shared" si="1"/>
        <v>1</v>
      </c>
      <c r="M10" s="98">
        <f>HOUR(J10)</f>
        <v>12</v>
      </c>
      <c r="N10" s="98">
        <f>MINUTE(J10)</f>
        <v>51</v>
      </c>
      <c r="R10" s="127">
        <f t="shared" si="2"/>
        <v>23.650694444444444</v>
      </c>
      <c r="S10" s="127">
        <f t="shared" si="3"/>
        <v>23.115277777777777</v>
      </c>
      <c r="T10" s="127" t="b">
        <f t="shared" si="4"/>
        <v>0</v>
      </c>
      <c r="U10" s="127" t="b">
        <f t="shared" si="5"/>
        <v>0</v>
      </c>
      <c r="V10" s="29">
        <f t="shared" si="6"/>
        <v>0</v>
      </c>
      <c r="W10" s="29">
        <f t="shared" si="7"/>
        <v>0</v>
      </c>
      <c r="X10" s="29">
        <f t="shared" si="8"/>
        <v>0</v>
      </c>
      <c r="Y10" s="29">
        <f t="shared" si="9"/>
        <v>0</v>
      </c>
    </row>
    <row r="11" spans="1:25" ht="20.25">
      <c r="A11" s="12">
        <v>9</v>
      </c>
      <c r="B11" s="13">
        <v>42587</v>
      </c>
      <c r="C11" s="14">
        <v>0.5833333333333334</v>
      </c>
      <c r="D11" s="103" t="s">
        <v>97</v>
      </c>
      <c r="E11" s="15" t="s">
        <v>332</v>
      </c>
      <c r="F11" s="33"/>
      <c r="G11" s="16"/>
      <c r="H11" s="17"/>
      <c r="I11" s="49" t="s">
        <v>148</v>
      </c>
      <c r="J11" s="17"/>
      <c r="K11" s="135"/>
      <c r="L11" s="142">
        <f t="shared" si="1"/>
        <v>0</v>
      </c>
      <c r="M11" s="98"/>
      <c r="N11" s="98"/>
      <c r="R11" s="127">
        <f t="shared" si="2"/>
        <v>23.416666666666668</v>
      </c>
      <c r="S11" s="127">
        <f t="shared" si="3"/>
        <v>24</v>
      </c>
      <c r="T11" s="127" t="b">
        <f t="shared" si="4"/>
        <v>0</v>
      </c>
      <c r="U11" s="127" t="b">
        <f t="shared" si="5"/>
        <v>0</v>
      </c>
      <c r="V11" s="29">
        <f t="shared" si="6"/>
        <v>0</v>
      </c>
      <c r="W11" s="29">
        <f t="shared" si="7"/>
        <v>0</v>
      </c>
      <c r="X11" s="29">
        <f t="shared" si="8"/>
        <v>0</v>
      </c>
      <c r="Y11" s="29">
        <f t="shared" si="9"/>
        <v>0</v>
      </c>
    </row>
    <row r="12" spans="1:25" ht="20.25">
      <c r="A12" s="12">
        <v>10</v>
      </c>
      <c r="B12" s="13">
        <v>42587</v>
      </c>
      <c r="C12" s="14">
        <v>0.5833333333333334</v>
      </c>
      <c r="D12" s="103" t="s">
        <v>2</v>
      </c>
      <c r="E12" s="15" t="s">
        <v>50</v>
      </c>
      <c r="F12" s="33">
        <v>4.5</v>
      </c>
      <c r="G12" s="16">
        <v>42587</v>
      </c>
      <c r="H12" s="17">
        <v>0.15555555555555556</v>
      </c>
      <c r="I12" s="47" t="s">
        <v>233</v>
      </c>
      <c r="J12" s="17">
        <f t="shared" si="0"/>
        <v>0.4277777777777778</v>
      </c>
      <c r="K12" s="135"/>
      <c r="L12" s="142">
        <f t="shared" si="1"/>
        <v>1</v>
      </c>
      <c r="M12" s="98">
        <f>HOUR(J12)</f>
        <v>10</v>
      </c>
      <c r="N12" s="98">
        <f>MINUTE(J12)</f>
        <v>16</v>
      </c>
      <c r="R12" s="127">
        <f t="shared" si="2"/>
        <v>23.416666666666668</v>
      </c>
      <c r="S12" s="127">
        <f t="shared" si="3"/>
        <v>23.844444444444445</v>
      </c>
      <c r="T12" s="127" t="b">
        <f t="shared" si="4"/>
        <v>0</v>
      </c>
      <c r="U12" s="127" t="b">
        <f t="shared" si="5"/>
        <v>0</v>
      </c>
      <c r="V12" s="29">
        <f t="shared" si="6"/>
        <v>0</v>
      </c>
      <c r="W12" s="29">
        <f t="shared" si="7"/>
        <v>0</v>
      </c>
      <c r="X12" s="29">
        <f t="shared" si="8"/>
        <v>0</v>
      </c>
      <c r="Y12" s="29">
        <f t="shared" si="9"/>
        <v>0</v>
      </c>
    </row>
    <row r="13" spans="1:25" ht="20.25">
      <c r="A13" s="69">
        <v>11</v>
      </c>
      <c r="B13" s="70">
        <v>42587</v>
      </c>
      <c r="C13" s="71">
        <v>0.6666666666666666</v>
      </c>
      <c r="D13" s="105" t="s">
        <v>58</v>
      </c>
      <c r="E13" s="73" t="s">
        <v>333</v>
      </c>
      <c r="F13" s="74">
        <v>3.5</v>
      </c>
      <c r="G13" s="70">
        <v>42587</v>
      </c>
      <c r="H13" s="71">
        <v>0.6104166666666667</v>
      </c>
      <c r="I13" s="75" t="s">
        <v>231</v>
      </c>
      <c r="J13" s="71">
        <f t="shared" si="0"/>
        <v>0.05624999999999991</v>
      </c>
      <c r="K13" s="134" t="s">
        <v>123</v>
      </c>
      <c r="L13" s="142">
        <f t="shared" si="1"/>
        <v>1</v>
      </c>
      <c r="M13" s="98">
        <f>HOUR(J13)</f>
        <v>1</v>
      </c>
      <c r="N13" s="98">
        <f>MINUTE(J13)</f>
        <v>21</v>
      </c>
      <c r="R13" s="127">
        <f t="shared" si="2"/>
        <v>23.333333333333332</v>
      </c>
      <c r="S13" s="127">
        <f t="shared" si="3"/>
        <v>23.389583333333334</v>
      </c>
      <c r="T13" s="127" t="b">
        <f t="shared" si="4"/>
        <v>0</v>
      </c>
      <c r="U13" s="127" t="b">
        <f t="shared" si="5"/>
        <v>0</v>
      </c>
      <c r="V13" s="29">
        <f t="shared" si="6"/>
        <v>0</v>
      </c>
      <c r="W13" s="29">
        <f t="shared" si="7"/>
        <v>0</v>
      </c>
      <c r="X13" s="29">
        <f>HOUR(U13)</f>
        <v>0</v>
      </c>
      <c r="Y13" s="29">
        <f>MINUTE(U13)</f>
        <v>0</v>
      </c>
    </row>
    <row r="14" spans="1:25" ht="20.25">
      <c r="A14" s="12">
        <v>12</v>
      </c>
      <c r="B14" s="13">
        <v>42587</v>
      </c>
      <c r="C14" s="14">
        <v>0.7479166666666667</v>
      </c>
      <c r="D14" s="103" t="s">
        <v>210</v>
      </c>
      <c r="E14" s="15" t="s">
        <v>334</v>
      </c>
      <c r="F14" s="33">
        <v>4.5</v>
      </c>
      <c r="G14" s="16">
        <v>42588</v>
      </c>
      <c r="H14" s="17">
        <v>0.25625</v>
      </c>
      <c r="I14" s="47" t="s">
        <v>94</v>
      </c>
      <c r="J14" s="17">
        <f t="shared" si="0"/>
        <v>0.4916666666666667</v>
      </c>
      <c r="K14" s="135"/>
      <c r="L14" s="142">
        <f t="shared" si="1"/>
        <v>0</v>
      </c>
      <c r="M14" s="98"/>
      <c r="N14" s="98"/>
      <c r="R14" s="127">
        <f t="shared" si="2"/>
        <v>23.252083333333335</v>
      </c>
      <c r="S14" s="127">
        <f t="shared" si="3"/>
        <v>23.74375</v>
      </c>
      <c r="T14" s="127" t="b">
        <f t="shared" si="4"/>
        <v>0</v>
      </c>
      <c r="U14" s="127">
        <f>IF(B14-G14=-1,R14+H14)</f>
        <v>23.508333333333336</v>
      </c>
      <c r="V14" s="29">
        <f t="shared" si="6"/>
        <v>0</v>
      </c>
      <c r="W14" s="29">
        <f t="shared" si="7"/>
        <v>0</v>
      </c>
      <c r="X14" s="29">
        <f>HOUR(U14)</f>
        <v>12</v>
      </c>
      <c r="Y14" s="29">
        <f>MINUTE(U14)</f>
        <v>12</v>
      </c>
    </row>
    <row r="15" spans="1:25" ht="20.25">
      <c r="A15" s="12">
        <v>13</v>
      </c>
      <c r="B15" s="13">
        <v>42588</v>
      </c>
      <c r="C15" s="14">
        <v>0.66875</v>
      </c>
      <c r="D15" s="104" t="s">
        <v>335</v>
      </c>
      <c r="E15" s="15" t="s">
        <v>336</v>
      </c>
      <c r="F15" s="33">
        <v>4.6</v>
      </c>
      <c r="G15" s="16">
        <v>42589</v>
      </c>
      <c r="H15" s="17">
        <v>0.29583333333333334</v>
      </c>
      <c r="I15" s="47" t="s">
        <v>94</v>
      </c>
      <c r="J15" s="17">
        <f t="shared" si="0"/>
        <v>0.3729166666666666</v>
      </c>
      <c r="K15" s="135"/>
      <c r="L15" s="142">
        <f t="shared" si="1"/>
        <v>0</v>
      </c>
      <c r="M15" s="98"/>
      <c r="N15" s="98"/>
      <c r="R15" s="127">
        <f t="shared" si="2"/>
        <v>23.33125</v>
      </c>
      <c r="S15" s="127">
        <f t="shared" si="3"/>
        <v>23.704166666666666</v>
      </c>
      <c r="T15" s="127" t="b">
        <f t="shared" si="4"/>
        <v>0</v>
      </c>
      <c r="U15" s="127">
        <f t="shared" si="5"/>
        <v>23.627083333333335</v>
      </c>
      <c r="V15" s="29">
        <f t="shared" si="6"/>
        <v>0</v>
      </c>
      <c r="W15" s="29">
        <f t="shared" si="7"/>
        <v>0</v>
      </c>
      <c r="X15" s="29">
        <f>HOUR(U15)</f>
        <v>15</v>
      </c>
      <c r="Y15" s="29">
        <f>MINUTE(U15)</f>
        <v>3</v>
      </c>
    </row>
    <row r="16" spans="1:25" ht="20.25">
      <c r="A16" s="12">
        <v>14</v>
      </c>
      <c r="B16" s="13">
        <v>42588</v>
      </c>
      <c r="C16" s="14">
        <v>0.7534722222222222</v>
      </c>
      <c r="D16" s="104" t="s">
        <v>158</v>
      </c>
      <c r="E16" s="15" t="s">
        <v>212</v>
      </c>
      <c r="F16" s="33">
        <v>4.2</v>
      </c>
      <c r="G16" s="16">
        <v>42588</v>
      </c>
      <c r="H16" s="17">
        <v>0.4201388888888889</v>
      </c>
      <c r="I16" s="48" t="s">
        <v>159</v>
      </c>
      <c r="J16" s="17">
        <f t="shared" si="0"/>
        <v>0.3333333333333333</v>
      </c>
      <c r="K16" s="135"/>
      <c r="L16" s="142">
        <f t="shared" si="1"/>
        <v>1</v>
      </c>
      <c r="M16" s="98">
        <f>HOUR(J16)</f>
        <v>8</v>
      </c>
      <c r="N16" s="98">
        <f>MINUTE(J16)</f>
        <v>0</v>
      </c>
      <c r="R16" s="127">
        <f t="shared" si="2"/>
        <v>23.24652777777778</v>
      </c>
      <c r="S16" s="127">
        <f t="shared" si="3"/>
        <v>23.57986111111111</v>
      </c>
      <c r="T16" s="127" t="b">
        <f t="shared" si="4"/>
        <v>0</v>
      </c>
      <c r="U16" s="127" t="b">
        <f t="shared" si="5"/>
        <v>0</v>
      </c>
      <c r="V16" s="29">
        <f t="shared" si="6"/>
        <v>0</v>
      </c>
      <c r="W16" s="29">
        <f t="shared" si="7"/>
        <v>0</v>
      </c>
      <c r="X16" s="29">
        <f aca="true" t="shared" si="10" ref="X16:X79">HOUR(U16)</f>
        <v>0</v>
      </c>
      <c r="Y16" s="29">
        <f aca="true" t="shared" si="11" ref="Y16:Y79">MINUTE(U16)</f>
        <v>0</v>
      </c>
    </row>
    <row r="17" spans="1:25" ht="20.25">
      <c r="A17" s="12">
        <v>15</v>
      </c>
      <c r="B17" s="13">
        <v>42589</v>
      </c>
      <c r="C17" s="14">
        <v>0.7722222222222223</v>
      </c>
      <c r="D17" s="104" t="s">
        <v>38</v>
      </c>
      <c r="E17" s="15" t="s">
        <v>213</v>
      </c>
      <c r="F17" s="33"/>
      <c r="G17" s="16"/>
      <c r="H17" s="17"/>
      <c r="I17" s="49" t="s">
        <v>148</v>
      </c>
      <c r="J17" s="17"/>
      <c r="K17" s="135"/>
      <c r="L17" s="142">
        <f t="shared" si="1"/>
        <v>0</v>
      </c>
      <c r="M17" s="98"/>
      <c r="N17" s="98"/>
      <c r="R17" s="127">
        <f t="shared" si="2"/>
        <v>23.227777777777778</v>
      </c>
      <c r="S17" s="127">
        <f t="shared" si="3"/>
        <v>24</v>
      </c>
      <c r="T17" s="127" t="b">
        <f t="shared" si="4"/>
        <v>0</v>
      </c>
      <c r="U17" s="127" t="b">
        <f t="shared" si="5"/>
        <v>0</v>
      </c>
      <c r="V17" s="29">
        <f t="shared" si="6"/>
        <v>0</v>
      </c>
      <c r="W17" s="29">
        <f t="shared" si="7"/>
        <v>0</v>
      </c>
      <c r="X17" s="29">
        <f t="shared" si="10"/>
        <v>0</v>
      </c>
      <c r="Y17" s="29">
        <f t="shared" si="11"/>
        <v>0</v>
      </c>
    </row>
    <row r="18" spans="1:25" ht="20.25">
      <c r="A18" s="12">
        <v>16</v>
      </c>
      <c r="B18" s="13">
        <v>42590</v>
      </c>
      <c r="C18" s="14">
        <v>0.4583333333333333</v>
      </c>
      <c r="D18" s="103" t="s">
        <v>115</v>
      </c>
      <c r="E18" s="38" t="s">
        <v>115</v>
      </c>
      <c r="F18" s="33">
        <v>5.2</v>
      </c>
      <c r="G18" s="16">
        <v>42590</v>
      </c>
      <c r="H18" s="17">
        <v>0.79375</v>
      </c>
      <c r="I18" s="47" t="s">
        <v>33</v>
      </c>
      <c r="J18" s="17">
        <f t="shared" si="0"/>
        <v>0.33541666666666664</v>
      </c>
      <c r="K18" s="135"/>
      <c r="L18" s="142">
        <f t="shared" si="1"/>
        <v>1</v>
      </c>
      <c r="M18" s="98">
        <f>HOUR(J18)</f>
        <v>8</v>
      </c>
      <c r="N18" s="98">
        <f>MINUTE(J18)</f>
        <v>3</v>
      </c>
      <c r="R18" s="127">
        <f t="shared" si="2"/>
        <v>23.541666666666668</v>
      </c>
      <c r="S18" s="127">
        <f t="shared" si="3"/>
        <v>23.20625</v>
      </c>
      <c r="T18" s="127" t="b">
        <f t="shared" si="4"/>
        <v>0</v>
      </c>
      <c r="U18" s="127" t="b">
        <f t="shared" si="5"/>
        <v>0</v>
      </c>
      <c r="V18" s="29">
        <f t="shared" si="6"/>
        <v>0</v>
      </c>
      <c r="W18" s="29">
        <f t="shared" si="7"/>
        <v>0</v>
      </c>
      <c r="X18" s="29">
        <f t="shared" si="10"/>
        <v>0</v>
      </c>
      <c r="Y18" s="29">
        <f t="shared" si="11"/>
        <v>0</v>
      </c>
    </row>
    <row r="19" spans="1:25" ht="20.25">
      <c r="A19" s="12">
        <v>17</v>
      </c>
      <c r="B19" s="13">
        <v>42590</v>
      </c>
      <c r="C19" s="14">
        <v>0.9256944444444444</v>
      </c>
      <c r="D19" s="104" t="s">
        <v>51</v>
      </c>
      <c r="E19" s="15" t="s">
        <v>337</v>
      </c>
      <c r="F19" s="33"/>
      <c r="G19" s="16"/>
      <c r="H19" s="17"/>
      <c r="I19" s="49" t="s">
        <v>148</v>
      </c>
      <c r="J19" s="17"/>
      <c r="K19" s="135"/>
      <c r="L19" s="142">
        <f t="shared" si="1"/>
        <v>0</v>
      </c>
      <c r="M19" s="98"/>
      <c r="N19" s="98"/>
      <c r="R19" s="127">
        <f t="shared" si="2"/>
        <v>23.074305555555554</v>
      </c>
      <c r="S19" s="127">
        <f t="shared" si="3"/>
        <v>24</v>
      </c>
      <c r="T19" s="127" t="b">
        <f t="shared" si="4"/>
        <v>0</v>
      </c>
      <c r="U19" s="127" t="b">
        <f t="shared" si="5"/>
        <v>0</v>
      </c>
      <c r="V19" s="29">
        <f t="shared" si="6"/>
        <v>0</v>
      </c>
      <c r="W19" s="29">
        <f t="shared" si="7"/>
        <v>0</v>
      </c>
      <c r="X19" s="29">
        <f t="shared" si="10"/>
        <v>0</v>
      </c>
      <c r="Y19" s="29">
        <f t="shared" si="11"/>
        <v>0</v>
      </c>
    </row>
    <row r="20" spans="1:25" ht="20.25">
      <c r="A20" s="12">
        <v>18</v>
      </c>
      <c r="B20" s="13">
        <v>42591</v>
      </c>
      <c r="C20" s="14">
        <v>0.4284722222222222</v>
      </c>
      <c r="D20" s="104" t="s">
        <v>22</v>
      </c>
      <c r="E20" s="39" t="s">
        <v>22</v>
      </c>
      <c r="F20" s="33">
        <v>4.8</v>
      </c>
      <c r="G20" s="16">
        <v>42593</v>
      </c>
      <c r="H20" s="17">
        <v>0.4548611111111111</v>
      </c>
      <c r="I20" s="47" t="s">
        <v>234</v>
      </c>
      <c r="J20" s="17">
        <f t="shared" si="0"/>
        <v>0.026388888888888906</v>
      </c>
      <c r="K20" s="135"/>
      <c r="L20" s="142">
        <f t="shared" si="1"/>
        <v>0</v>
      </c>
      <c r="M20" s="98"/>
      <c r="N20" s="98"/>
      <c r="R20" s="127">
        <f t="shared" si="2"/>
        <v>23.571527777777778</v>
      </c>
      <c r="S20" s="127">
        <f t="shared" si="3"/>
        <v>23.54513888888889</v>
      </c>
      <c r="T20" s="127" t="b">
        <f t="shared" si="4"/>
        <v>0</v>
      </c>
      <c r="U20" s="127" t="b">
        <f t="shared" si="5"/>
        <v>0</v>
      </c>
      <c r="V20" s="29">
        <f t="shared" si="6"/>
        <v>0</v>
      </c>
      <c r="W20" s="29">
        <f t="shared" si="7"/>
        <v>0</v>
      </c>
      <c r="X20" s="29">
        <f t="shared" si="10"/>
        <v>0</v>
      </c>
      <c r="Y20" s="29">
        <f t="shared" si="11"/>
        <v>0</v>
      </c>
    </row>
    <row r="21" spans="1:25" ht="20.25">
      <c r="A21" s="69">
        <v>19</v>
      </c>
      <c r="B21" s="70">
        <v>42591</v>
      </c>
      <c r="C21" s="71">
        <v>0.5416666666666666</v>
      </c>
      <c r="D21" s="102" t="s">
        <v>15</v>
      </c>
      <c r="E21" s="73" t="s">
        <v>215</v>
      </c>
      <c r="F21" s="74">
        <v>4.9</v>
      </c>
      <c r="G21" s="70">
        <v>42591</v>
      </c>
      <c r="H21" s="71">
        <v>0.4770833333333333</v>
      </c>
      <c r="I21" s="75" t="s">
        <v>236</v>
      </c>
      <c r="J21" s="71">
        <f t="shared" si="0"/>
        <v>0.06458333333333333</v>
      </c>
      <c r="K21" s="134" t="s">
        <v>123</v>
      </c>
      <c r="L21" s="142">
        <f t="shared" si="1"/>
        <v>1</v>
      </c>
      <c r="M21" s="98">
        <f>HOUR(J21)</f>
        <v>1</v>
      </c>
      <c r="N21" s="98">
        <f>MINUTE(J21)</f>
        <v>33</v>
      </c>
      <c r="R21" s="127">
        <f t="shared" si="2"/>
        <v>23.458333333333332</v>
      </c>
      <c r="S21" s="127">
        <f t="shared" si="3"/>
        <v>23.522916666666667</v>
      </c>
      <c r="T21" s="127" t="b">
        <f t="shared" si="4"/>
        <v>0</v>
      </c>
      <c r="U21" s="127" t="b">
        <f t="shared" si="5"/>
        <v>0</v>
      </c>
      <c r="V21" s="29">
        <f t="shared" si="6"/>
        <v>0</v>
      </c>
      <c r="W21" s="29">
        <f t="shared" si="7"/>
        <v>0</v>
      </c>
      <c r="X21" s="29">
        <f t="shared" si="10"/>
        <v>0</v>
      </c>
      <c r="Y21" s="29">
        <f t="shared" si="11"/>
        <v>0</v>
      </c>
    </row>
    <row r="22" spans="1:25" ht="20.25">
      <c r="A22" s="12">
        <v>20</v>
      </c>
      <c r="B22" s="13">
        <v>42591</v>
      </c>
      <c r="C22" s="14">
        <v>0.548611111111111</v>
      </c>
      <c r="D22" s="103" t="s">
        <v>51</v>
      </c>
      <c r="E22" s="15" t="s">
        <v>338</v>
      </c>
      <c r="F22" s="33">
        <v>4.5</v>
      </c>
      <c r="G22" s="16">
        <v>42592</v>
      </c>
      <c r="H22" s="17">
        <v>0.125</v>
      </c>
      <c r="I22" s="48" t="s">
        <v>235</v>
      </c>
      <c r="J22" s="17">
        <f t="shared" si="0"/>
        <v>0.42361111111111105</v>
      </c>
      <c r="K22" s="135"/>
      <c r="L22" s="142">
        <f t="shared" si="1"/>
        <v>0</v>
      </c>
      <c r="M22" s="98"/>
      <c r="N22" s="98"/>
      <c r="R22" s="127">
        <f t="shared" si="2"/>
        <v>23.45138888888889</v>
      </c>
      <c r="S22" s="127">
        <f t="shared" si="3"/>
        <v>23.875</v>
      </c>
      <c r="T22" s="127" t="b">
        <f t="shared" si="4"/>
        <v>0</v>
      </c>
      <c r="U22" s="127">
        <f t="shared" si="5"/>
        <v>23.57638888888889</v>
      </c>
      <c r="V22" s="29">
        <f t="shared" si="6"/>
        <v>0</v>
      </c>
      <c r="W22" s="29">
        <f t="shared" si="7"/>
        <v>0</v>
      </c>
      <c r="X22" s="29">
        <f t="shared" si="10"/>
        <v>13</v>
      </c>
      <c r="Y22" s="29">
        <f t="shared" si="11"/>
        <v>50</v>
      </c>
    </row>
    <row r="23" spans="1:25" ht="20.25">
      <c r="A23" s="12">
        <v>21</v>
      </c>
      <c r="B23" s="13">
        <v>42591</v>
      </c>
      <c r="C23" s="14">
        <v>0.9583333333333334</v>
      </c>
      <c r="D23" s="103" t="s">
        <v>214</v>
      </c>
      <c r="E23" s="38" t="s">
        <v>214</v>
      </c>
      <c r="F23" s="33"/>
      <c r="G23" s="16"/>
      <c r="H23" s="17"/>
      <c r="I23" s="49" t="s">
        <v>148</v>
      </c>
      <c r="J23" s="17"/>
      <c r="K23" s="135"/>
      <c r="L23" s="142">
        <f t="shared" si="1"/>
        <v>0</v>
      </c>
      <c r="M23" s="98"/>
      <c r="N23" s="98"/>
      <c r="R23" s="127">
        <f>24-C23</f>
        <v>23.041666666666668</v>
      </c>
      <c r="S23" s="127">
        <f>24-H23</f>
        <v>24</v>
      </c>
      <c r="T23" s="127" t="b">
        <f t="shared" si="4"/>
        <v>0</v>
      </c>
      <c r="U23" s="127" t="b">
        <f t="shared" si="5"/>
        <v>0</v>
      </c>
      <c r="V23" s="29">
        <f t="shared" si="6"/>
        <v>0</v>
      </c>
      <c r="W23" s="29">
        <f t="shared" si="7"/>
        <v>0</v>
      </c>
      <c r="X23" s="29">
        <f t="shared" si="10"/>
        <v>0</v>
      </c>
      <c r="Y23" s="29">
        <f t="shared" si="11"/>
        <v>0</v>
      </c>
    </row>
    <row r="24" spans="1:25" ht="20.25">
      <c r="A24" s="12">
        <v>22</v>
      </c>
      <c r="B24" s="13">
        <v>42595</v>
      </c>
      <c r="C24" s="14">
        <v>0.041666666666666664</v>
      </c>
      <c r="D24" s="103" t="s">
        <v>155</v>
      </c>
      <c r="E24" s="38" t="s">
        <v>155</v>
      </c>
      <c r="F24" s="33"/>
      <c r="G24" s="16"/>
      <c r="H24" s="17"/>
      <c r="I24" s="49" t="s">
        <v>148</v>
      </c>
      <c r="J24" s="17"/>
      <c r="K24" s="135"/>
      <c r="L24" s="142">
        <f t="shared" si="1"/>
        <v>0</v>
      </c>
      <c r="M24" s="98"/>
      <c r="N24" s="98"/>
      <c r="R24" s="127">
        <f>24-C24</f>
        <v>23.958333333333332</v>
      </c>
      <c r="S24" s="127">
        <f>24-H24</f>
        <v>24</v>
      </c>
      <c r="T24" s="127" t="b">
        <f>IF(B24-G24=1,S24+C24)</f>
        <v>0</v>
      </c>
      <c r="U24" s="127" t="b">
        <f t="shared" si="5"/>
        <v>0</v>
      </c>
      <c r="V24" s="29">
        <f t="shared" si="6"/>
        <v>0</v>
      </c>
      <c r="W24" s="29">
        <f t="shared" si="7"/>
        <v>0</v>
      </c>
      <c r="X24" s="29">
        <f t="shared" si="10"/>
        <v>0</v>
      </c>
      <c r="Y24" s="29">
        <f t="shared" si="11"/>
        <v>0</v>
      </c>
    </row>
    <row r="25" spans="1:25" ht="20.25">
      <c r="A25" s="69">
        <v>23</v>
      </c>
      <c r="B25" s="70">
        <v>42595</v>
      </c>
      <c r="C25" s="71">
        <v>0.25972222222222224</v>
      </c>
      <c r="D25" s="102" t="s">
        <v>47</v>
      </c>
      <c r="E25" s="73" t="s">
        <v>339</v>
      </c>
      <c r="F25" s="74">
        <v>4.2</v>
      </c>
      <c r="G25" s="70">
        <v>42595</v>
      </c>
      <c r="H25" s="71">
        <v>0.3861111111111111</v>
      </c>
      <c r="I25" s="75" t="s">
        <v>8</v>
      </c>
      <c r="J25" s="71">
        <f t="shared" si="0"/>
        <v>0.12638888888888888</v>
      </c>
      <c r="K25" s="134" t="s">
        <v>123</v>
      </c>
      <c r="L25" s="142">
        <f t="shared" si="1"/>
        <v>1</v>
      </c>
      <c r="M25" s="98">
        <f>HOUR(J25)</f>
        <v>3</v>
      </c>
      <c r="N25" s="98">
        <f>MINUTE(J25)</f>
        <v>2</v>
      </c>
      <c r="R25" s="127">
        <f>24-C25</f>
        <v>23.740277777777777</v>
      </c>
      <c r="S25" s="127">
        <f>24-H25</f>
        <v>23.613888888888887</v>
      </c>
      <c r="T25" s="127" t="b">
        <f t="shared" si="4"/>
        <v>0</v>
      </c>
      <c r="U25" s="127" t="b">
        <f t="shared" si="5"/>
        <v>0</v>
      </c>
      <c r="V25" s="29">
        <f t="shared" si="6"/>
        <v>0</v>
      </c>
      <c r="W25" s="29">
        <f t="shared" si="7"/>
        <v>0</v>
      </c>
      <c r="X25" s="29">
        <f t="shared" si="10"/>
        <v>0</v>
      </c>
      <c r="Y25" s="29">
        <f t="shared" si="11"/>
        <v>0</v>
      </c>
    </row>
    <row r="26" spans="1:25" ht="20.25">
      <c r="A26" s="12">
        <v>24</v>
      </c>
      <c r="B26" s="13">
        <v>42595</v>
      </c>
      <c r="C26" s="14">
        <v>0.5055555555555555</v>
      </c>
      <c r="D26" s="104" t="s">
        <v>17</v>
      </c>
      <c r="E26" s="15" t="s">
        <v>340</v>
      </c>
      <c r="F26" s="33"/>
      <c r="G26" s="16"/>
      <c r="H26" s="17"/>
      <c r="I26" s="49" t="s">
        <v>148</v>
      </c>
      <c r="J26" s="17"/>
      <c r="K26" s="135"/>
      <c r="L26" s="142">
        <f t="shared" si="1"/>
        <v>0</v>
      </c>
      <c r="M26" s="98"/>
      <c r="N26" s="98"/>
      <c r="R26" s="127">
        <f>24-C26</f>
        <v>23.494444444444444</v>
      </c>
      <c r="S26" s="127">
        <f>24-H26</f>
        <v>24</v>
      </c>
      <c r="T26" s="127" t="b">
        <f t="shared" si="4"/>
        <v>0</v>
      </c>
      <c r="U26" s="127" t="b">
        <f t="shared" si="5"/>
        <v>0</v>
      </c>
      <c r="V26" s="29">
        <f t="shared" si="6"/>
        <v>0</v>
      </c>
      <c r="W26" s="29">
        <f t="shared" si="7"/>
        <v>0</v>
      </c>
      <c r="X26" s="29">
        <f t="shared" si="10"/>
        <v>0</v>
      </c>
      <c r="Y26" s="29">
        <f t="shared" si="11"/>
        <v>0</v>
      </c>
    </row>
    <row r="27" spans="1:25" ht="20.25">
      <c r="A27" s="12">
        <v>25</v>
      </c>
      <c r="B27" s="13">
        <v>42596</v>
      </c>
      <c r="C27" s="14">
        <v>0.3111111111111111</v>
      </c>
      <c r="D27" s="103" t="s">
        <v>186</v>
      </c>
      <c r="E27" s="38" t="s">
        <v>186</v>
      </c>
      <c r="F27" s="33"/>
      <c r="G27" s="16"/>
      <c r="H27" s="17"/>
      <c r="I27" s="49" t="s">
        <v>148</v>
      </c>
      <c r="J27" s="17"/>
      <c r="K27" s="135"/>
      <c r="L27" s="142">
        <f t="shared" si="1"/>
        <v>0</v>
      </c>
      <c r="M27" s="98"/>
      <c r="N27" s="98"/>
      <c r="R27" s="127">
        <f aca="true" t="shared" si="12" ref="R27:R90">24-C27</f>
        <v>23.68888888888889</v>
      </c>
      <c r="S27" s="127">
        <f aca="true" t="shared" si="13" ref="S27:S90">24-H27</f>
        <v>24</v>
      </c>
      <c r="T27" s="127" t="b">
        <f t="shared" si="4"/>
        <v>0</v>
      </c>
      <c r="U27" s="127" t="b">
        <f t="shared" si="5"/>
        <v>0</v>
      </c>
      <c r="V27" s="29">
        <f t="shared" si="6"/>
        <v>0</v>
      </c>
      <c r="W27" s="29">
        <f t="shared" si="7"/>
        <v>0</v>
      </c>
      <c r="X27" s="29">
        <f t="shared" si="10"/>
        <v>0</v>
      </c>
      <c r="Y27" s="29">
        <f t="shared" si="11"/>
        <v>0</v>
      </c>
    </row>
    <row r="28" spans="1:25" ht="20.25">
      <c r="A28" s="69">
        <v>26</v>
      </c>
      <c r="B28" s="70">
        <v>42596</v>
      </c>
      <c r="C28" s="71">
        <v>0.48680555555555555</v>
      </c>
      <c r="D28" s="102" t="s">
        <v>2</v>
      </c>
      <c r="E28" s="73" t="s">
        <v>95</v>
      </c>
      <c r="F28" s="74">
        <v>5.1</v>
      </c>
      <c r="G28" s="70">
        <v>42596</v>
      </c>
      <c r="H28" s="71">
        <v>0.5868055555555556</v>
      </c>
      <c r="I28" s="75" t="s">
        <v>2</v>
      </c>
      <c r="J28" s="71">
        <f t="shared" si="0"/>
        <v>0.10000000000000003</v>
      </c>
      <c r="K28" s="134" t="s">
        <v>123</v>
      </c>
      <c r="L28" s="142">
        <f t="shared" si="1"/>
        <v>1</v>
      </c>
      <c r="M28" s="98">
        <f>HOUR(J28)</f>
        <v>2</v>
      </c>
      <c r="N28" s="98">
        <f>MINUTE(J28)</f>
        <v>24</v>
      </c>
      <c r="R28" s="127">
        <f t="shared" si="12"/>
        <v>23.513194444444444</v>
      </c>
      <c r="S28" s="127">
        <f t="shared" si="13"/>
        <v>23.413194444444443</v>
      </c>
      <c r="T28" s="127" t="b">
        <f t="shared" si="4"/>
        <v>0</v>
      </c>
      <c r="U28" s="127" t="b">
        <f t="shared" si="5"/>
        <v>0</v>
      </c>
      <c r="V28" s="29">
        <f t="shared" si="6"/>
        <v>0</v>
      </c>
      <c r="W28" s="29">
        <f t="shared" si="7"/>
        <v>0</v>
      </c>
      <c r="X28" s="29">
        <f t="shared" si="10"/>
        <v>0</v>
      </c>
      <c r="Y28" s="29">
        <f t="shared" si="11"/>
        <v>0</v>
      </c>
    </row>
    <row r="29" spans="1:25" ht="20.25">
      <c r="A29" s="12">
        <v>27</v>
      </c>
      <c r="B29" s="13">
        <v>42596</v>
      </c>
      <c r="C29" s="14">
        <v>0.90625</v>
      </c>
      <c r="D29" s="103" t="s">
        <v>115</v>
      </c>
      <c r="E29" s="38" t="s">
        <v>115</v>
      </c>
      <c r="F29" s="33"/>
      <c r="G29" s="16"/>
      <c r="H29" s="17"/>
      <c r="I29" s="49" t="s">
        <v>148</v>
      </c>
      <c r="J29" s="17"/>
      <c r="K29" s="135"/>
      <c r="L29" s="142">
        <f t="shared" si="1"/>
        <v>0</v>
      </c>
      <c r="M29" s="98"/>
      <c r="N29" s="98"/>
      <c r="R29" s="127">
        <f t="shared" si="12"/>
        <v>23.09375</v>
      </c>
      <c r="S29" s="127">
        <f t="shared" si="13"/>
        <v>24</v>
      </c>
      <c r="T29" s="127" t="b">
        <f t="shared" si="4"/>
        <v>0</v>
      </c>
      <c r="U29" s="127" t="b">
        <f t="shared" si="5"/>
        <v>0</v>
      </c>
      <c r="V29" s="29">
        <f t="shared" si="6"/>
        <v>0</v>
      </c>
      <c r="W29" s="29">
        <f t="shared" si="7"/>
        <v>0</v>
      </c>
      <c r="X29" s="29">
        <f t="shared" si="10"/>
        <v>0</v>
      </c>
      <c r="Y29" s="29">
        <f t="shared" si="11"/>
        <v>0</v>
      </c>
    </row>
    <row r="30" spans="1:25" ht="20.25">
      <c r="A30" s="69">
        <v>28</v>
      </c>
      <c r="B30" s="70">
        <v>42597</v>
      </c>
      <c r="C30" s="71">
        <v>0.5</v>
      </c>
      <c r="D30" s="102" t="s">
        <v>60</v>
      </c>
      <c r="E30" s="72" t="s">
        <v>60</v>
      </c>
      <c r="F30" s="74">
        <v>4.7</v>
      </c>
      <c r="G30" s="70">
        <v>42597</v>
      </c>
      <c r="H30" s="71">
        <v>0.6444444444444445</v>
      </c>
      <c r="I30" s="75" t="s">
        <v>238</v>
      </c>
      <c r="J30" s="71">
        <f t="shared" si="0"/>
        <v>0.1444444444444445</v>
      </c>
      <c r="K30" s="134" t="s">
        <v>123</v>
      </c>
      <c r="L30" s="142">
        <f t="shared" si="1"/>
        <v>1</v>
      </c>
      <c r="M30" s="98">
        <f>HOUR(J30)</f>
        <v>3</v>
      </c>
      <c r="N30" s="98">
        <f>MINUTE(J30)</f>
        <v>28</v>
      </c>
      <c r="R30" s="127">
        <f t="shared" si="12"/>
        <v>23.5</v>
      </c>
      <c r="S30" s="127">
        <f t="shared" si="13"/>
        <v>23.355555555555554</v>
      </c>
      <c r="T30" s="127" t="b">
        <f t="shared" si="4"/>
        <v>0</v>
      </c>
      <c r="U30" s="127" t="b">
        <f t="shared" si="5"/>
        <v>0</v>
      </c>
      <c r="V30" s="29">
        <f t="shared" si="6"/>
        <v>0</v>
      </c>
      <c r="W30" s="29">
        <f t="shared" si="7"/>
        <v>0</v>
      </c>
      <c r="X30" s="29">
        <f t="shared" si="10"/>
        <v>0</v>
      </c>
      <c r="Y30" s="29">
        <f t="shared" si="11"/>
        <v>0</v>
      </c>
    </row>
    <row r="31" spans="1:25" ht="20.25">
      <c r="A31" s="12">
        <v>29</v>
      </c>
      <c r="B31" s="13">
        <v>42597</v>
      </c>
      <c r="C31" s="14">
        <v>0.6006944444444444</v>
      </c>
      <c r="D31" s="104" t="s">
        <v>155</v>
      </c>
      <c r="E31" s="15" t="s">
        <v>341</v>
      </c>
      <c r="F31" s="33">
        <v>4.8</v>
      </c>
      <c r="G31" s="16">
        <v>42599</v>
      </c>
      <c r="H31" s="17">
        <v>0.9423611111111111</v>
      </c>
      <c r="I31" s="47" t="s">
        <v>155</v>
      </c>
      <c r="J31" s="17">
        <f t="shared" si="0"/>
        <v>0.3416666666666667</v>
      </c>
      <c r="K31" s="135"/>
      <c r="L31" s="142">
        <f t="shared" si="1"/>
        <v>0</v>
      </c>
      <c r="M31" s="98"/>
      <c r="N31" s="98"/>
      <c r="R31" s="127">
        <f t="shared" si="12"/>
        <v>23.399305555555557</v>
      </c>
      <c r="S31" s="127">
        <f t="shared" si="13"/>
        <v>23.05763888888889</v>
      </c>
      <c r="T31" s="127" t="b">
        <f t="shared" si="4"/>
        <v>0</v>
      </c>
      <c r="U31" s="127" t="b">
        <f t="shared" si="5"/>
        <v>0</v>
      </c>
      <c r="V31" s="29">
        <f t="shared" si="6"/>
        <v>0</v>
      </c>
      <c r="W31" s="29">
        <f t="shared" si="7"/>
        <v>0</v>
      </c>
      <c r="X31" s="29">
        <f t="shared" si="10"/>
        <v>0</v>
      </c>
      <c r="Y31" s="29">
        <f t="shared" si="11"/>
        <v>0</v>
      </c>
    </row>
    <row r="32" spans="1:25" ht="20.25">
      <c r="A32" s="69">
        <v>30</v>
      </c>
      <c r="B32" s="70">
        <v>42597</v>
      </c>
      <c r="C32" s="71">
        <v>0.6361111111111112</v>
      </c>
      <c r="D32" s="102" t="s">
        <v>328</v>
      </c>
      <c r="E32" s="73" t="s">
        <v>329</v>
      </c>
      <c r="F32" s="74">
        <v>5.1</v>
      </c>
      <c r="G32" s="70">
        <v>42597</v>
      </c>
      <c r="H32" s="71">
        <v>0.7506944444444444</v>
      </c>
      <c r="I32" s="75" t="s">
        <v>237</v>
      </c>
      <c r="J32" s="71">
        <f t="shared" si="0"/>
        <v>0.11458333333333326</v>
      </c>
      <c r="K32" s="134" t="s">
        <v>123</v>
      </c>
      <c r="L32" s="142">
        <f t="shared" si="1"/>
        <v>1</v>
      </c>
      <c r="M32" s="98">
        <f>HOUR(J32)</f>
        <v>2</v>
      </c>
      <c r="N32" s="98">
        <f>MINUTE(J32)</f>
        <v>45</v>
      </c>
      <c r="R32" s="127">
        <f t="shared" si="12"/>
        <v>23.363888888888887</v>
      </c>
      <c r="S32" s="127">
        <f t="shared" si="13"/>
        <v>23.249305555555555</v>
      </c>
      <c r="T32" s="127" t="b">
        <f t="shared" si="4"/>
        <v>0</v>
      </c>
      <c r="U32" s="127" t="b">
        <f t="shared" si="5"/>
        <v>0</v>
      </c>
      <c r="V32" s="29">
        <f t="shared" si="6"/>
        <v>0</v>
      </c>
      <c r="W32" s="29">
        <f t="shared" si="7"/>
        <v>0</v>
      </c>
      <c r="X32" s="29">
        <f t="shared" si="10"/>
        <v>0</v>
      </c>
      <c r="Y32" s="29">
        <f t="shared" si="11"/>
        <v>0</v>
      </c>
    </row>
    <row r="33" spans="1:25" ht="20.25">
      <c r="A33" s="12">
        <v>31</v>
      </c>
      <c r="B33" s="13">
        <v>42604</v>
      </c>
      <c r="C33" s="14">
        <v>0.25</v>
      </c>
      <c r="D33" s="103" t="s">
        <v>328</v>
      </c>
      <c r="E33" s="15" t="s">
        <v>342</v>
      </c>
      <c r="F33" s="33">
        <v>4.9</v>
      </c>
      <c r="G33" s="16">
        <v>42604</v>
      </c>
      <c r="H33" s="17">
        <v>0.5069444444444444</v>
      </c>
      <c r="I33" s="47" t="s">
        <v>239</v>
      </c>
      <c r="J33" s="17">
        <f t="shared" si="0"/>
        <v>0.2569444444444444</v>
      </c>
      <c r="K33" s="135"/>
      <c r="L33" s="142">
        <f t="shared" si="1"/>
        <v>1</v>
      </c>
      <c r="M33" s="98">
        <f>HOUR(J33)</f>
        <v>6</v>
      </c>
      <c r="N33" s="98">
        <f>MINUTE(J33)</f>
        <v>10</v>
      </c>
      <c r="R33" s="127">
        <f t="shared" si="12"/>
        <v>23.75</v>
      </c>
      <c r="S33" s="127">
        <f t="shared" si="13"/>
        <v>23.493055555555557</v>
      </c>
      <c r="T33" s="127" t="b">
        <f t="shared" si="4"/>
        <v>0</v>
      </c>
      <c r="U33" s="127" t="b">
        <f t="shared" si="5"/>
        <v>0</v>
      </c>
      <c r="V33" s="29">
        <f t="shared" si="6"/>
        <v>0</v>
      </c>
      <c r="W33" s="29">
        <f t="shared" si="7"/>
        <v>0</v>
      </c>
      <c r="X33" s="29">
        <f t="shared" si="10"/>
        <v>0</v>
      </c>
      <c r="Y33" s="29">
        <f t="shared" si="11"/>
        <v>0</v>
      </c>
    </row>
    <row r="34" spans="1:25" ht="20.25">
      <c r="A34" s="69">
        <v>32</v>
      </c>
      <c r="B34" s="70">
        <v>42604</v>
      </c>
      <c r="C34" s="71">
        <v>0.6395833333333333</v>
      </c>
      <c r="D34" s="102" t="s">
        <v>157</v>
      </c>
      <c r="E34" s="73" t="s">
        <v>343</v>
      </c>
      <c r="F34" s="74">
        <v>3.4</v>
      </c>
      <c r="G34" s="70">
        <v>42604</v>
      </c>
      <c r="H34" s="71">
        <v>0.5583333333333333</v>
      </c>
      <c r="I34" s="75" t="s">
        <v>240</v>
      </c>
      <c r="J34" s="71">
        <f t="shared" si="0"/>
        <v>0.08124999999999993</v>
      </c>
      <c r="K34" s="134" t="s">
        <v>123</v>
      </c>
      <c r="L34" s="142">
        <f t="shared" si="1"/>
        <v>1</v>
      </c>
      <c r="M34" s="98">
        <f>HOUR(J34)</f>
        <v>1</v>
      </c>
      <c r="N34" s="98">
        <f>MINUTE(J34)</f>
        <v>57</v>
      </c>
      <c r="R34" s="127">
        <f t="shared" si="12"/>
        <v>23.360416666666666</v>
      </c>
      <c r="S34" s="127">
        <f t="shared" si="13"/>
        <v>23.441666666666666</v>
      </c>
      <c r="T34" s="127" t="b">
        <f t="shared" si="4"/>
        <v>0</v>
      </c>
      <c r="U34" s="127" t="b">
        <f t="shared" si="5"/>
        <v>0</v>
      </c>
      <c r="V34" s="29">
        <f t="shared" si="6"/>
        <v>0</v>
      </c>
      <c r="W34" s="29">
        <f t="shared" si="7"/>
        <v>0</v>
      </c>
      <c r="X34" s="29">
        <f t="shared" si="10"/>
        <v>0</v>
      </c>
      <c r="Y34" s="29">
        <f t="shared" si="11"/>
        <v>0</v>
      </c>
    </row>
    <row r="35" spans="1:25" ht="20.25">
      <c r="A35" s="12">
        <v>33</v>
      </c>
      <c r="B35" s="13">
        <v>42606</v>
      </c>
      <c r="C35" s="14">
        <v>0.08472222222222221</v>
      </c>
      <c r="D35" s="104" t="s">
        <v>1</v>
      </c>
      <c r="E35" s="15" t="s">
        <v>344</v>
      </c>
      <c r="F35" s="33"/>
      <c r="G35" s="16"/>
      <c r="H35" s="17"/>
      <c r="I35" s="49" t="s">
        <v>148</v>
      </c>
      <c r="J35" s="17"/>
      <c r="K35" s="135"/>
      <c r="L35" s="142">
        <f t="shared" si="1"/>
        <v>0</v>
      </c>
      <c r="M35" s="98"/>
      <c r="N35" s="98"/>
      <c r="R35" s="127">
        <f t="shared" si="12"/>
        <v>23.915277777777778</v>
      </c>
      <c r="S35" s="127">
        <f t="shared" si="13"/>
        <v>24</v>
      </c>
      <c r="T35" s="127" t="b">
        <f t="shared" si="4"/>
        <v>0</v>
      </c>
      <c r="U35" s="127" t="b">
        <f t="shared" si="5"/>
        <v>0</v>
      </c>
      <c r="V35" s="29">
        <f t="shared" si="6"/>
        <v>0</v>
      </c>
      <c r="W35" s="29">
        <f t="shared" si="7"/>
        <v>0</v>
      </c>
      <c r="X35" s="29">
        <f t="shared" si="10"/>
        <v>0</v>
      </c>
      <c r="Y35" s="29">
        <f t="shared" si="11"/>
        <v>0</v>
      </c>
    </row>
    <row r="36" spans="1:25" ht="20.25">
      <c r="A36" s="12">
        <v>34</v>
      </c>
      <c r="B36" s="13">
        <v>42606</v>
      </c>
      <c r="C36" s="14">
        <v>0.09583333333333333</v>
      </c>
      <c r="D36" s="104" t="s">
        <v>39</v>
      </c>
      <c r="E36" s="39" t="s">
        <v>39</v>
      </c>
      <c r="F36" s="33">
        <v>4.7</v>
      </c>
      <c r="G36" s="16">
        <v>42607</v>
      </c>
      <c r="H36" s="17">
        <v>0.21041666666666667</v>
      </c>
      <c r="I36" s="47" t="s">
        <v>39</v>
      </c>
      <c r="J36" s="17">
        <f t="shared" si="0"/>
        <v>0.11458333333333334</v>
      </c>
      <c r="K36" s="135"/>
      <c r="L36" s="142">
        <f t="shared" si="1"/>
        <v>0</v>
      </c>
      <c r="M36" s="98"/>
      <c r="N36" s="98"/>
      <c r="R36" s="127">
        <f t="shared" si="12"/>
        <v>23.904166666666665</v>
      </c>
      <c r="S36" s="127">
        <f t="shared" si="13"/>
        <v>23.789583333333333</v>
      </c>
      <c r="T36" s="127" t="b">
        <f t="shared" si="4"/>
        <v>0</v>
      </c>
      <c r="U36" s="127">
        <f t="shared" si="5"/>
        <v>24.114583333333332</v>
      </c>
      <c r="V36" s="29">
        <f t="shared" si="6"/>
        <v>0</v>
      </c>
      <c r="W36" s="29">
        <f t="shared" si="7"/>
        <v>0</v>
      </c>
      <c r="X36" s="29">
        <f t="shared" si="10"/>
        <v>2</v>
      </c>
      <c r="Y36" s="29">
        <f t="shared" si="11"/>
        <v>45</v>
      </c>
    </row>
    <row r="37" spans="1:25" ht="20.25">
      <c r="A37" s="12">
        <v>35</v>
      </c>
      <c r="B37" s="13">
        <v>42606</v>
      </c>
      <c r="C37" s="14">
        <v>0.15694444444444444</v>
      </c>
      <c r="D37" s="104" t="s">
        <v>42</v>
      </c>
      <c r="E37" s="15" t="s">
        <v>43</v>
      </c>
      <c r="F37" s="33"/>
      <c r="G37" s="16"/>
      <c r="H37" s="17"/>
      <c r="I37" s="49" t="s">
        <v>148</v>
      </c>
      <c r="J37" s="17"/>
      <c r="K37" s="135"/>
      <c r="L37" s="142">
        <f t="shared" si="1"/>
        <v>0</v>
      </c>
      <c r="M37" s="98"/>
      <c r="N37" s="98"/>
      <c r="R37" s="127">
        <f t="shared" si="12"/>
        <v>23.843055555555555</v>
      </c>
      <c r="S37" s="127">
        <f t="shared" si="13"/>
        <v>24</v>
      </c>
      <c r="T37" s="127" t="b">
        <f t="shared" si="4"/>
        <v>0</v>
      </c>
      <c r="U37" s="127" t="b">
        <f t="shared" si="5"/>
        <v>0</v>
      </c>
      <c r="V37" s="29">
        <f t="shared" si="6"/>
        <v>0</v>
      </c>
      <c r="W37" s="29">
        <f t="shared" si="7"/>
        <v>0</v>
      </c>
      <c r="X37" s="29">
        <f t="shared" si="10"/>
        <v>0</v>
      </c>
      <c r="Y37" s="29">
        <f t="shared" si="11"/>
        <v>0</v>
      </c>
    </row>
    <row r="38" spans="1:25" ht="40.5">
      <c r="A38" s="69">
        <v>36</v>
      </c>
      <c r="B38" s="70">
        <v>42608</v>
      </c>
      <c r="C38" s="71">
        <v>0.625</v>
      </c>
      <c r="D38" s="102" t="s">
        <v>326</v>
      </c>
      <c r="E38" s="73" t="s">
        <v>21</v>
      </c>
      <c r="F38" s="74">
        <v>5.2</v>
      </c>
      <c r="G38" s="70">
        <v>42608</v>
      </c>
      <c r="H38" s="71">
        <v>0.6583333333333333</v>
      </c>
      <c r="I38" s="75" t="s">
        <v>243</v>
      </c>
      <c r="J38" s="71">
        <f t="shared" si="0"/>
        <v>0.033333333333333326</v>
      </c>
      <c r="K38" s="134" t="s">
        <v>123</v>
      </c>
      <c r="L38" s="142">
        <f t="shared" si="1"/>
        <v>1</v>
      </c>
      <c r="M38" s="98">
        <f>HOUR(J38)</f>
        <v>0</v>
      </c>
      <c r="N38" s="98">
        <f>MINUTE(J38)</f>
        <v>48</v>
      </c>
      <c r="R38" s="127">
        <f t="shared" si="12"/>
        <v>23.375</v>
      </c>
      <c r="S38" s="127">
        <f t="shared" si="13"/>
        <v>23.341666666666665</v>
      </c>
      <c r="T38" s="127" t="b">
        <f t="shared" si="4"/>
        <v>0</v>
      </c>
      <c r="U38" s="127" t="b">
        <f t="shared" si="5"/>
        <v>0</v>
      </c>
      <c r="V38" s="29">
        <f t="shared" si="6"/>
        <v>0</v>
      </c>
      <c r="W38" s="29">
        <f t="shared" si="7"/>
        <v>0</v>
      </c>
      <c r="X38" s="29">
        <f t="shared" si="10"/>
        <v>0</v>
      </c>
      <c r="Y38" s="29">
        <f t="shared" si="11"/>
        <v>0</v>
      </c>
    </row>
    <row r="39" spans="1:25" ht="20.25">
      <c r="A39" s="12">
        <v>37</v>
      </c>
      <c r="B39" s="13">
        <v>42608</v>
      </c>
      <c r="C39" s="14">
        <v>0.7916666666666666</v>
      </c>
      <c r="D39" s="103" t="s">
        <v>33</v>
      </c>
      <c r="E39" s="38" t="s">
        <v>345</v>
      </c>
      <c r="F39" s="33">
        <v>4.5</v>
      </c>
      <c r="G39" s="16">
        <v>42609</v>
      </c>
      <c r="H39" s="17">
        <v>0.8465277777777778</v>
      </c>
      <c r="I39" s="47" t="s">
        <v>242</v>
      </c>
      <c r="J39" s="17">
        <f t="shared" si="0"/>
        <v>0.05486111111111114</v>
      </c>
      <c r="K39" s="135"/>
      <c r="L39" s="142">
        <f t="shared" si="1"/>
        <v>0</v>
      </c>
      <c r="M39" s="98"/>
      <c r="N39" s="98"/>
      <c r="R39" s="127">
        <f t="shared" si="12"/>
        <v>23.208333333333332</v>
      </c>
      <c r="S39" s="127">
        <f t="shared" si="13"/>
        <v>23.153472222222224</v>
      </c>
      <c r="T39" s="127" t="b">
        <f t="shared" si="4"/>
        <v>0</v>
      </c>
      <c r="U39" s="127">
        <f t="shared" si="5"/>
        <v>24.05486111111111</v>
      </c>
      <c r="V39" s="29">
        <f t="shared" si="6"/>
        <v>0</v>
      </c>
      <c r="W39" s="29">
        <f t="shared" si="7"/>
        <v>0</v>
      </c>
      <c r="X39" s="29">
        <f t="shared" si="10"/>
        <v>1</v>
      </c>
      <c r="Y39" s="29">
        <f t="shared" si="11"/>
        <v>19</v>
      </c>
    </row>
    <row r="40" spans="1:25" ht="20.25">
      <c r="A40" s="12">
        <v>38</v>
      </c>
      <c r="B40" s="13">
        <v>42608</v>
      </c>
      <c r="C40" s="14">
        <v>0.9166666666666666</v>
      </c>
      <c r="D40" s="103" t="s">
        <v>146</v>
      </c>
      <c r="E40" s="38" t="s">
        <v>146</v>
      </c>
      <c r="F40" s="33">
        <v>4.6</v>
      </c>
      <c r="G40" s="16">
        <v>42611</v>
      </c>
      <c r="H40" s="17">
        <v>0.545138888888889</v>
      </c>
      <c r="I40" s="47" t="s">
        <v>241</v>
      </c>
      <c r="J40" s="17">
        <f t="shared" si="0"/>
        <v>0.3715277777777777</v>
      </c>
      <c r="K40" s="135"/>
      <c r="L40" s="142">
        <f t="shared" si="1"/>
        <v>0</v>
      </c>
      <c r="M40" s="98"/>
      <c r="N40" s="98"/>
      <c r="R40" s="127">
        <f t="shared" si="12"/>
        <v>23.083333333333332</v>
      </c>
      <c r="S40" s="127">
        <f t="shared" si="13"/>
        <v>23.45486111111111</v>
      </c>
      <c r="T40" s="127" t="b">
        <f t="shared" si="4"/>
        <v>0</v>
      </c>
      <c r="U40" s="127" t="b">
        <f t="shared" si="5"/>
        <v>0</v>
      </c>
      <c r="V40" s="29">
        <f t="shared" si="6"/>
        <v>0</v>
      </c>
      <c r="W40" s="29">
        <f t="shared" si="7"/>
        <v>0</v>
      </c>
      <c r="X40" s="29">
        <f t="shared" si="10"/>
        <v>0</v>
      </c>
      <c r="Y40" s="29">
        <f t="shared" si="11"/>
        <v>0</v>
      </c>
    </row>
    <row r="41" spans="1:25" ht="20.25">
      <c r="A41" s="12">
        <v>39</v>
      </c>
      <c r="B41" s="13">
        <v>42609</v>
      </c>
      <c r="C41" s="14">
        <v>0</v>
      </c>
      <c r="D41" s="103" t="s">
        <v>38</v>
      </c>
      <c r="E41" s="38" t="s">
        <v>38</v>
      </c>
      <c r="F41" s="33"/>
      <c r="G41" s="16"/>
      <c r="H41" s="17"/>
      <c r="I41" s="49" t="s">
        <v>148</v>
      </c>
      <c r="J41" s="17"/>
      <c r="K41" s="135"/>
      <c r="L41" s="142">
        <f t="shared" si="1"/>
        <v>0</v>
      </c>
      <c r="M41" s="98"/>
      <c r="N41" s="98"/>
      <c r="R41" s="127">
        <f t="shared" si="12"/>
        <v>24</v>
      </c>
      <c r="S41" s="127">
        <f t="shared" si="13"/>
        <v>24</v>
      </c>
      <c r="T41" s="127" t="b">
        <f t="shared" si="4"/>
        <v>0</v>
      </c>
      <c r="U41" s="127" t="b">
        <f t="shared" si="5"/>
        <v>0</v>
      </c>
      <c r="V41" s="29">
        <f t="shared" si="6"/>
        <v>0</v>
      </c>
      <c r="W41" s="29">
        <f t="shared" si="7"/>
        <v>0</v>
      </c>
      <c r="X41" s="29">
        <f t="shared" si="10"/>
        <v>0</v>
      </c>
      <c r="Y41" s="29">
        <f t="shared" si="11"/>
        <v>0</v>
      </c>
    </row>
    <row r="42" spans="1:25" ht="20.25">
      <c r="A42" s="12">
        <v>40</v>
      </c>
      <c r="B42" s="13">
        <v>42609</v>
      </c>
      <c r="C42" s="14">
        <v>0.39166666666666666</v>
      </c>
      <c r="D42" s="103" t="s">
        <v>36</v>
      </c>
      <c r="E42" s="15" t="s">
        <v>346</v>
      </c>
      <c r="F42" s="33">
        <v>4.5</v>
      </c>
      <c r="G42" s="16">
        <v>42609</v>
      </c>
      <c r="H42" s="17">
        <v>0.5736111111111112</v>
      </c>
      <c r="I42" s="47" t="s">
        <v>244</v>
      </c>
      <c r="J42" s="17">
        <f t="shared" si="0"/>
        <v>0.18194444444444452</v>
      </c>
      <c r="K42" s="135"/>
      <c r="L42" s="142">
        <f t="shared" si="1"/>
        <v>1</v>
      </c>
      <c r="M42" s="98">
        <f>HOUR(J42)</f>
        <v>4</v>
      </c>
      <c r="N42" s="98">
        <f>MINUTE(J42)</f>
        <v>22</v>
      </c>
      <c r="R42" s="127">
        <f t="shared" si="12"/>
        <v>23.608333333333334</v>
      </c>
      <c r="S42" s="127">
        <f t="shared" si="13"/>
        <v>23.426388888888887</v>
      </c>
      <c r="T42" s="127" t="b">
        <f t="shared" si="4"/>
        <v>0</v>
      </c>
      <c r="U42" s="127" t="b">
        <f t="shared" si="5"/>
        <v>0</v>
      </c>
      <c r="V42" s="29">
        <f t="shared" si="6"/>
        <v>0</v>
      </c>
      <c r="W42" s="29">
        <f t="shared" si="7"/>
        <v>0</v>
      </c>
      <c r="X42" s="29">
        <f t="shared" si="10"/>
        <v>0</v>
      </c>
      <c r="Y42" s="29">
        <f t="shared" si="11"/>
        <v>0</v>
      </c>
    </row>
    <row r="43" spans="1:25" ht="20.25">
      <c r="A43" s="69">
        <v>41</v>
      </c>
      <c r="B43" s="70">
        <v>42609</v>
      </c>
      <c r="C43" s="71">
        <v>0.5208333333333334</v>
      </c>
      <c r="D43" s="102" t="s">
        <v>36</v>
      </c>
      <c r="E43" s="73" t="s">
        <v>216</v>
      </c>
      <c r="F43" s="74">
        <v>4</v>
      </c>
      <c r="G43" s="70">
        <v>42609</v>
      </c>
      <c r="H43" s="71">
        <v>0.5736111111111112</v>
      </c>
      <c r="I43" s="75" t="s">
        <v>245</v>
      </c>
      <c r="J43" s="71">
        <f t="shared" si="0"/>
        <v>0.05277777777777781</v>
      </c>
      <c r="K43" s="134" t="s">
        <v>123</v>
      </c>
      <c r="L43" s="142">
        <f t="shared" si="1"/>
        <v>1</v>
      </c>
      <c r="M43" s="98">
        <f>HOUR(J43)</f>
        <v>1</v>
      </c>
      <c r="N43" s="98">
        <f>MINUTE(J43)</f>
        <v>16</v>
      </c>
      <c r="R43" s="127">
        <f t="shared" si="12"/>
        <v>23.479166666666668</v>
      </c>
      <c r="S43" s="127">
        <f t="shared" si="13"/>
        <v>23.426388888888887</v>
      </c>
      <c r="T43" s="127" t="b">
        <f t="shared" si="4"/>
        <v>0</v>
      </c>
      <c r="U43" s="127" t="b">
        <f t="shared" si="5"/>
        <v>0</v>
      </c>
      <c r="V43" s="29">
        <f t="shared" si="6"/>
        <v>0</v>
      </c>
      <c r="W43" s="29">
        <f t="shared" si="7"/>
        <v>0</v>
      </c>
      <c r="X43" s="29">
        <f t="shared" si="10"/>
        <v>0</v>
      </c>
      <c r="Y43" s="29">
        <f t="shared" si="11"/>
        <v>0</v>
      </c>
    </row>
    <row r="44" spans="1:25" ht="20.25">
      <c r="A44" s="12">
        <v>42</v>
      </c>
      <c r="B44" s="13">
        <v>42609</v>
      </c>
      <c r="C44" s="14">
        <v>0.5416666666666666</v>
      </c>
      <c r="D44" s="103" t="s">
        <v>2</v>
      </c>
      <c r="E44" s="15" t="s">
        <v>347</v>
      </c>
      <c r="F44" s="33">
        <v>5.1</v>
      </c>
      <c r="G44" s="16">
        <v>42608</v>
      </c>
      <c r="H44" s="17">
        <v>0.6618055555555555</v>
      </c>
      <c r="I44" s="47" t="s">
        <v>246</v>
      </c>
      <c r="J44" s="17">
        <f t="shared" si="0"/>
        <v>0.1201388888888889</v>
      </c>
      <c r="K44" s="135"/>
      <c r="L44" s="142">
        <f t="shared" si="1"/>
        <v>0</v>
      </c>
      <c r="M44" s="98"/>
      <c r="N44" s="98"/>
      <c r="R44" s="127">
        <f t="shared" si="12"/>
        <v>23.458333333333332</v>
      </c>
      <c r="S44" s="127">
        <f t="shared" si="13"/>
        <v>23.338194444444444</v>
      </c>
      <c r="T44" s="127">
        <f t="shared" si="4"/>
        <v>23.87986111111111</v>
      </c>
      <c r="U44" s="127" t="b">
        <f t="shared" si="5"/>
        <v>0</v>
      </c>
      <c r="V44" s="29">
        <f t="shared" si="6"/>
        <v>21</v>
      </c>
      <c r="W44" s="29">
        <f t="shared" si="7"/>
        <v>7</v>
      </c>
      <c r="X44" s="29">
        <f t="shared" si="10"/>
        <v>0</v>
      </c>
      <c r="Y44" s="29">
        <f t="shared" si="11"/>
        <v>0</v>
      </c>
    </row>
    <row r="45" spans="1:25" ht="20.25">
      <c r="A45" s="12">
        <v>43</v>
      </c>
      <c r="B45" s="13">
        <v>42610</v>
      </c>
      <c r="C45" s="14">
        <v>0.29097222222222224</v>
      </c>
      <c r="D45" s="103" t="s">
        <v>45</v>
      </c>
      <c r="E45" s="15" t="s">
        <v>208</v>
      </c>
      <c r="F45" s="33">
        <v>4.7</v>
      </c>
      <c r="G45" s="16">
        <v>42609</v>
      </c>
      <c r="H45" s="17">
        <v>0.8069444444444445</v>
      </c>
      <c r="I45" s="47" t="s">
        <v>248</v>
      </c>
      <c r="J45" s="17">
        <f t="shared" si="0"/>
        <v>0.5159722222222223</v>
      </c>
      <c r="K45" s="135"/>
      <c r="L45" s="142">
        <f t="shared" si="1"/>
        <v>0</v>
      </c>
      <c r="M45" s="98"/>
      <c r="N45" s="98"/>
      <c r="R45" s="127">
        <f t="shared" si="12"/>
        <v>23.709027777777777</v>
      </c>
      <c r="S45" s="127">
        <f t="shared" si="13"/>
        <v>23.193055555555556</v>
      </c>
      <c r="T45" s="127">
        <f t="shared" si="4"/>
        <v>23.48402777777778</v>
      </c>
      <c r="U45" s="127" t="b">
        <f t="shared" si="5"/>
        <v>0</v>
      </c>
      <c r="V45" s="29">
        <f t="shared" si="6"/>
        <v>11</v>
      </c>
      <c r="W45" s="29">
        <f t="shared" si="7"/>
        <v>37</v>
      </c>
      <c r="X45" s="29">
        <f t="shared" si="10"/>
        <v>0</v>
      </c>
      <c r="Y45" s="29">
        <f t="shared" si="11"/>
        <v>0</v>
      </c>
    </row>
    <row r="46" spans="1:25" ht="20.25">
      <c r="A46" s="12">
        <v>44</v>
      </c>
      <c r="B46" s="13">
        <v>42610</v>
      </c>
      <c r="C46" s="14">
        <v>0.2916666666666667</v>
      </c>
      <c r="D46" s="103" t="s">
        <v>32</v>
      </c>
      <c r="E46" s="38" t="s">
        <v>32</v>
      </c>
      <c r="F46" s="33"/>
      <c r="G46" s="16"/>
      <c r="H46" s="17"/>
      <c r="I46" s="49" t="s">
        <v>148</v>
      </c>
      <c r="J46" s="17"/>
      <c r="K46" s="135"/>
      <c r="L46" s="142">
        <f t="shared" si="1"/>
        <v>0</v>
      </c>
      <c r="M46" s="98"/>
      <c r="N46" s="98"/>
      <c r="R46" s="127">
        <f t="shared" si="12"/>
        <v>23.708333333333332</v>
      </c>
      <c r="S46" s="127">
        <f t="shared" si="13"/>
        <v>24</v>
      </c>
      <c r="T46" s="127" t="b">
        <f t="shared" si="4"/>
        <v>0</v>
      </c>
      <c r="U46" s="127" t="b">
        <f t="shared" si="5"/>
        <v>0</v>
      </c>
      <c r="V46" s="29">
        <f t="shared" si="6"/>
        <v>0</v>
      </c>
      <c r="W46" s="29">
        <f t="shared" si="7"/>
        <v>0</v>
      </c>
      <c r="X46" s="29">
        <f t="shared" si="10"/>
        <v>0</v>
      </c>
      <c r="Y46" s="29">
        <f t="shared" si="11"/>
        <v>0</v>
      </c>
    </row>
    <row r="47" spans="1:25" ht="40.5">
      <c r="A47" s="12">
        <v>45</v>
      </c>
      <c r="B47" s="13">
        <v>42610</v>
      </c>
      <c r="C47" s="14">
        <v>0.6638888888888889</v>
      </c>
      <c r="D47" s="103" t="s">
        <v>326</v>
      </c>
      <c r="E47" s="15" t="s">
        <v>61</v>
      </c>
      <c r="F47" s="33">
        <v>4.7</v>
      </c>
      <c r="G47" s="16">
        <v>42609</v>
      </c>
      <c r="H47" s="17">
        <v>0.7354166666666666</v>
      </c>
      <c r="I47" s="47" t="s">
        <v>247</v>
      </c>
      <c r="J47" s="17">
        <f t="shared" si="0"/>
        <v>0.07152777777777775</v>
      </c>
      <c r="K47" s="135"/>
      <c r="L47" s="142">
        <f t="shared" si="1"/>
        <v>0</v>
      </c>
      <c r="M47" s="98"/>
      <c r="N47" s="98"/>
      <c r="R47" s="127">
        <f t="shared" si="12"/>
        <v>23.336111111111112</v>
      </c>
      <c r="S47" s="127">
        <f t="shared" si="13"/>
        <v>23.264583333333334</v>
      </c>
      <c r="T47" s="127">
        <f t="shared" si="4"/>
        <v>23.928472222222222</v>
      </c>
      <c r="U47" s="127" t="b">
        <f t="shared" si="5"/>
        <v>0</v>
      </c>
      <c r="V47" s="29">
        <f t="shared" si="6"/>
        <v>22</v>
      </c>
      <c r="W47" s="29">
        <f t="shared" si="7"/>
        <v>17</v>
      </c>
      <c r="X47" s="29">
        <f t="shared" si="10"/>
        <v>0</v>
      </c>
      <c r="Y47" s="29">
        <f t="shared" si="11"/>
        <v>0</v>
      </c>
    </row>
    <row r="48" spans="1:25" ht="20.25">
      <c r="A48" s="12">
        <v>46</v>
      </c>
      <c r="B48" s="13">
        <v>42611</v>
      </c>
      <c r="C48" s="14">
        <v>0.4861111111111111</v>
      </c>
      <c r="D48" s="103" t="s">
        <v>15</v>
      </c>
      <c r="E48" s="15" t="s">
        <v>327</v>
      </c>
      <c r="F48" s="33">
        <v>4.6</v>
      </c>
      <c r="G48" s="16">
        <v>42611</v>
      </c>
      <c r="H48" s="17">
        <v>0.16944444444444443</v>
      </c>
      <c r="I48" s="47" t="s">
        <v>249</v>
      </c>
      <c r="J48" s="17">
        <f t="shared" si="0"/>
        <v>0.31666666666666665</v>
      </c>
      <c r="K48" s="135"/>
      <c r="L48" s="142">
        <f t="shared" si="1"/>
        <v>1</v>
      </c>
      <c r="M48" s="98">
        <f>HOUR(J48)</f>
        <v>7</v>
      </c>
      <c r="N48" s="98">
        <f>MINUTE(J48)</f>
        <v>36</v>
      </c>
      <c r="R48" s="127">
        <f t="shared" si="12"/>
        <v>23.51388888888889</v>
      </c>
      <c r="S48" s="127">
        <f t="shared" si="13"/>
        <v>23.830555555555556</v>
      </c>
      <c r="T48" s="127" t="b">
        <f t="shared" si="4"/>
        <v>0</v>
      </c>
      <c r="U48" s="127" t="b">
        <f t="shared" si="5"/>
        <v>0</v>
      </c>
      <c r="V48" s="29">
        <f t="shared" si="6"/>
        <v>0</v>
      </c>
      <c r="W48" s="29">
        <f t="shared" si="7"/>
        <v>0</v>
      </c>
      <c r="X48" s="29">
        <f t="shared" si="10"/>
        <v>0</v>
      </c>
      <c r="Y48" s="29">
        <f t="shared" si="11"/>
        <v>0</v>
      </c>
    </row>
    <row r="49" spans="1:25" ht="20.25">
      <c r="A49" s="12">
        <v>47</v>
      </c>
      <c r="B49" s="13">
        <v>42612</v>
      </c>
      <c r="C49" s="14">
        <v>0.4583333333333333</v>
      </c>
      <c r="D49" s="103" t="s">
        <v>56</v>
      </c>
      <c r="E49" s="38" t="s">
        <v>330</v>
      </c>
      <c r="F49" s="33"/>
      <c r="G49" s="16"/>
      <c r="H49" s="17"/>
      <c r="I49" s="49" t="s">
        <v>148</v>
      </c>
      <c r="J49" s="17"/>
      <c r="K49" s="135"/>
      <c r="L49" s="142">
        <f t="shared" si="1"/>
        <v>0</v>
      </c>
      <c r="M49" s="98"/>
      <c r="N49" s="98"/>
      <c r="R49" s="127">
        <f t="shared" si="12"/>
        <v>23.541666666666668</v>
      </c>
      <c r="S49" s="127">
        <f t="shared" si="13"/>
        <v>24</v>
      </c>
      <c r="T49" s="127" t="b">
        <f t="shared" si="4"/>
        <v>0</v>
      </c>
      <c r="U49" s="127" t="b">
        <f t="shared" si="5"/>
        <v>0</v>
      </c>
      <c r="V49" s="29">
        <f t="shared" si="6"/>
        <v>0</v>
      </c>
      <c r="W49" s="29">
        <f t="shared" si="7"/>
        <v>0</v>
      </c>
      <c r="X49" s="29">
        <f t="shared" si="10"/>
        <v>0</v>
      </c>
      <c r="Y49" s="29">
        <f t="shared" si="11"/>
        <v>0</v>
      </c>
    </row>
    <row r="50" spans="1:25" ht="20.25">
      <c r="A50" s="12">
        <v>48</v>
      </c>
      <c r="B50" s="13">
        <v>42613</v>
      </c>
      <c r="C50" s="14">
        <v>0.5013888888888889</v>
      </c>
      <c r="D50" s="103" t="s">
        <v>328</v>
      </c>
      <c r="E50" s="15" t="s">
        <v>348</v>
      </c>
      <c r="F50" s="33"/>
      <c r="G50" s="16"/>
      <c r="H50" s="17"/>
      <c r="I50" s="49" t="s">
        <v>148</v>
      </c>
      <c r="J50" s="17"/>
      <c r="K50" s="135"/>
      <c r="L50" s="142">
        <f t="shared" si="1"/>
        <v>0</v>
      </c>
      <c r="M50" s="98"/>
      <c r="N50" s="98"/>
      <c r="R50" s="127">
        <f t="shared" si="12"/>
        <v>23.49861111111111</v>
      </c>
      <c r="S50" s="127">
        <f t="shared" si="13"/>
        <v>24</v>
      </c>
      <c r="T50" s="127" t="b">
        <f t="shared" si="4"/>
        <v>0</v>
      </c>
      <c r="U50" s="127" t="b">
        <f t="shared" si="5"/>
        <v>0</v>
      </c>
      <c r="V50" s="29">
        <f t="shared" si="6"/>
        <v>0</v>
      </c>
      <c r="W50" s="29">
        <f t="shared" si="7"/>
        <v>0</v>
      </c>
      <c r="X50" s="29">
        <f t="shared" si="10"/>
        <v>0</v>
      </c>
      <c r="Y50" s="29">
        <f t="shared" si="11"/>
        <v>0</v>
      </c>
    </row>
    <row r="51" spans="1:25" ht="20.25">
      <c r="A51" s="12">
        <v>49</v>
      </c>
      <c r="B51" s="13">
        <v>42614</v>
      </c>
      <c r="C51" s="14">
        <v>0.2569444444444445</v>
      </c>
      <c r="D51" s="104" t="s">
        <v>211</v>
      </c>
      <c r="E51" s="15" t="s">
        <v>331</v>
      </c>
      <c r="F51" s="33"/>
      <c r="G51" s="16"/>
      <c r="H51" s="17"/>
      <c r="I51" s="49" t="s">
        <v>148</v>
      </c>
      <c r="J51" s="17"/>
      <c r="K51" s="135"/>
      <c r="L51" s="142">
        <f t="shared" si="1"/>
        <v>0</v>
      </c>
      <c r="M51" s="98"/>
      <c r="N51" s="98"/>
      <c r="R51" s="127">
        <f t="shared" si="12"/>
        <v>23.743055555555557</v>
      </c>
      <c r="S51" s="127">
        <f t="shared" si="13"/>
        <v>24</v>
      </c>
      <c r="T51" s="127" t="b">
        <f t="shared" si="4"/>
        <v>0</v>
      </c>
      <c r="U51" s="127" t="b">
        <f t="shared" si="5"/>
        <v>0</v>
      </c>
      <c r="V51" s="29">
        <f t="shared" si="6"/>
        <v>0</v>
      </c>
      <c r="W51" s="29">
        <f t="shared" si="7"/>
        <v>0</v>
      </c>
      <c r="X51" s="29">
        <f t="shared" si="10"/>
        <v>0</v>
      </c>
      <c r="Y51" s="29">
        <f t="shared" si="11"/>
        <v>0</v>
      </c>
    </row>
    <row r="52" spans="1:25" ht="20.25">
      <c r="A52" s="12">
        <v>50</v>
      </c>
      <c r="B52" s="13">
        <v>42616</v>
      </c>
      <c r="C52" s="14">
        <v>0.53125</v>
      </c>
      <c r="D52" s="103" t="s">
        <v>2</v>
      </c>
      <c r="E52" s="15" t="s">
        <v>50</v>
      </c>
      <c r="F52" s="33">
        <v>5</v>
      </c>
      <c r="G52" s="16">
        <v>42615</v>
      </c>
      <c r="H52" s="17">
        <v>0.5013888888888889</v>
      </c>
      <c r="I52" s="49" t="s">
        <v>250</v>
      </c>
      <c r="J52" s="17">
        <f t="shared" si="0"/>
        <v>0.029861111111111116</v>
      </c>
      <c r="K52" s="135"/>
      <c r="L52" s="142">
        <f t="shared" si="1"/>
        <v>0</v>
      </c>
      <c r="M52" s="98"/>
      <c r="N52" s="98"/>
      <c r="R52" s="127">
        <f t="shared" si="12"/>
        <v>23.46875</v>
      </c>
      <c r="S52" s="127">
        <f t="shared" si="13"/>
        <v>23.49861111111111</v>
      </c>
      <c r="T52" s="127">
        <f t="shared" si="4"/>
        <v>24.02986111111111</v>
      </c>
      <c r="U52" s="127" t="b">
        <f t="shared" si="5"/>
        <v>0</v>
      </c>
      <c r="V52" s="29">
        <f t="shared" si="6"/>
        <v>0</v>
      </c>
      <c r="W52" s="29">
        <f t="shared" si="7"/>
        <v>43</v>
      </c>
      <c r="X52" s="29">
        <f t="shared" si="10"/>
        <v>0</v>
      </c>
      <c r="Y52" s="29">
        <f t="shared" si="11"/>
        <v>0</v>
      </c>
    </row>
    <row r="53" spans="1:25" ht="20.25">
      <c r="A53" s="12">
        <v>51</v>
      </c>
      <c r="B53" s="13">
        <v>42617</v>
      </c>
      <c r="C53" s="14">
        <v>0.74375</v>
      </c>
      <c r="D53" s="106" t="s">
        <v>158</v>
      </c>
      <c r="E53" s="15" t="s">
        <v>212</v>
      </c>
      <c r="F53" s="33">
        <v>4.6</v>
      </c>
      <c r="G53" s="16">
        <v>42616</v>
      </c>
      <c r="H53" s="17">
        <v>0.967361111111111</v>
      </c>
      <c r="I53" s="47" t="s">
        <v>251</v>
      </c>
      <c r="J53" s="17">
        <f t="shared" si="0"/>
        <v>0.22361111111111098</v>
      </c>
      <c r="K53" s="135"/>
      <c r="L53" s="142">
        <f t="shared" si="1"/>
        <v>0</v>
      </c>
      <c r="M53" s="98"/>
      <c r="N53" s="98"/>
      <c r="R53" s="127">
        <f t="shared" si="12"/>
        <v>23.25625</v>
      </c>
      <c r="S53" s="127">
        <f t="shared" si="13"/>
        <v>23.03263888888889</v>
      </c>
      <c r="T53" s="127">
        <f t="shared" si="4"/>
        <v>23.77638888888889</v>
      </c>
      <c r="U53" s="127" t="b">
        <f t="shared" si="5"/>
        <v>0</v>
      </c>
      <c r="V53" s="29">
        <f t="shared" si="6"/>
        <v>18</v>
      </c>
      <c r="W53" s="29">
        <f t="shared" si="7"/>
        <v>38</v>
      </c>
      <c r="X53" s="29">
        <f t="shared" si="10"/>
        <v>0</v>
      </c>
      <c r="Y53" s="29">
        <f t="shared" si="11"/>
        <v>0</v>
      </c>
    </row>
    <row r="54" spans="1:25" ht="20.25">
      <c r="A54" s="69">
        <v>52</v>
      </c>
      <c r="B54" s="70">
        <v>42618</v>
      </c>
      <c r="C54" s="71">
        <v>0.3375</v>
      </c>
      <c r="D54" s="107" t="s">
        <v>22</v>
      </c>
      <c r="E54" s="76" t="s">
        <v>22</v>
      </c>
      <c r="F54" s="74">
        <v>4.7</v>
      </c>
      <c r="G54" s="70">
        <v>42618</v>
      </c>
      <c r="H54" s="71">
        <v>0.20138888888888887</v>
      </c>
      <c r="I54" s="75" t="s">
        <v>254</v>
      </c>
      <c r="J54" s="71">
        <f t="shared" si="0"/>
        <v>0.13611111111111115</v>
      </c>
      <c r="K54" s="134" t="s">
        <v>123</v>
      </c>
      <c r="L54" s="142">
        <f t="shared" si="1"/>
        <v>1</v>
      </c>
      <c r="M54" s="98">
        <f>HOUR(J54)</f>
        <v>3</v>
      </c>
      <c r="N54" s="98">
        <f>MINUTE(J54)</f>
        <v>16</v>
      </c>
      <c r="R54" s="127">
        <f t="shared" si="12"/>
        <v>23.6625</v>
      </c>
      <c r="S54" s="127">
        <f t="shared" si="13"/>
        <v>23.79861111111111</v>
      </c>
      <c r="T54" s="127" t="b">
        <f t="shared" si="4"/>
        <v>0</v>
      </c>
      <c r="U54" s="127" t="b">
        <f t="shared" si="5"/>
        <v>0</v>
      </c>
      <c r="V54" s="29">
        <f t="shared" si="6"/>
        <v>0</v>
      </c>
      <c r="W54" s="29">
        <f t="shared" si="7"/>
        <v>0</v>
      </c>
      <c r="X54" s="29">
        <f t="shared" si="10"/>
        <v>0</v>
      </c>
      <c r="Y54" s="29">
        <f t="shared" si="11"/>
        <v>0</v>
      </c>
    </row>
    <row r="55" spans="1:25" ht="20.25">
      <c r="A55" s="12">
        <v>53</v>
      </c>
      <c r="B55" s="13">
        <v>42618</v>
      </c>
      <c r="C55" s="14">
        <v>0.4166666666666667</v>
      </c>
      <c r="D55" s="108" t="s">
        <v>328</v>
      </c>
      <c r="E55" s="15" t="s">
        <v>349</v>
      </c>
      <c r="F55" s="33">
        <v>4.8</v>
      </c>
      <c r="G55" s="16">
        <v>42618</v>
      </c>
      <c r="H55" s="17">
        <v>0.6368055555555555</v>
      </c>
      <c r="I55" s="47" t="s">
        <v>253</v>
      </c>
      <c r="J55" s="17">
        <f t="shared" si="0"/>
        <v>0.22013888888888883</v>
      </c>
      <c r="K55" s="135"/>
      <c r="L55" s="142">
        <f t="shared" si="1"/>
        <v>1</v>
      </c>
      <c r="M55" s="98">
        <f>HOUR(J55)</f>
        <v>5</v>
      </c>
      <c r="N55" s="98">
        <f>MINUTE(J55)</f>
        <v>17</v>
      </c>
      <c r="R55" s="127">
        <f t="shared" si="12"/>
        <v>23.583333333333332</v>
      </c>
      <c r="S55" s="127">
        <f t="shared" si="13"/>
        <v>23.363194444444446</v>
      </c>
      <c r="T55" s="127" t="b">
        <f t="shared" si="4"/>
        <v>0</v>
      </c>
      <c r="U55" s="127" t="b">
        <f t="shared" si="5"/>
        <v>0</v>
      </c>
      <c r="V55" s="29">
        <f t="shared" si="6"/>
        <v>0</v>
      </c>
      <c r="W55" s="29">
        <f t="shared" si="7"/>
        <v>0</v>
      </c>
      <c r="X55" s="29">
        <f t="shared" si="10"/>
        <v>0</v>
      </c>
      <c r="Y55" s="29">
        <f t="shared" si="11"/>
        <v>0</v>
      </c>
    </row>
    <row r="56" spans="1:25" ht="20.25">
      <c r="A56" s="12">
        <v>54</v>
      </c>
      <c r="B56" s="13">
        <v>42618</v>
      </c>
      <c r="C56" s="14">
        <v>0.6972222222222223</v>
      </c>
      <c r="D56" s="106" t="s">
        <v>335</v>
      </c>
      <c r="E56" s="15" t="s">
        <v>350</v>
      </c>
      <c r="F56" s="33">
        <v>4.6</v>
      </c>
      <c r="G56" s="16">
        <v>42617</v>
      </c>
      <c r="H56" s="17">
        <v>0.06319444444444444</v>
      </c>
      <c r="I56" s="49" t="s">
        <v>113</v>
      </c>
      <c r="J56" s="17">
        <f t="shared" si="0"/>
        <v>0.6340277777777779</v>
      </c>
      <c r="K56" s="135"/>
      <c r="L56" s="142">
        <f t="shared" si="1"/>
        <v>0</v>
      </c>
      <c r="M56" s="98"/>
      <c r="N56" s="98"/>
      <c r="R56" s="127">
        <f t="shared" si="12"/>
        <v>23.302777777777777</v>
      </c>
      <c r="S56" s="127">
        <f t="shared" si="13"/>
        <v>23.936805555555555</v>
      </c>
      <c r="T56" s="127">
        <f t="shared" si="4"/>
        <v>24.634027777777778</v>
      </c>
      <c r="U56" s="127" t="b">
        <f t="shared" si="5"/>
        <v>0</v>
      </c>
      <c r="V56" s="29">
        <f t="shared" si="6"/>
        <v>15</v>
      </c>
      <c r="W56" s="29">
        <f t="shared" si="7"/>
        <v>13</v>
      </c>
      <c r="X56" s="29">
        <f t="shared" si="10"/>
        <v>0</v>
      </c>
      <c r="Y56" s="29">
        <f t="shared" si="11"/>
        <v>0</v>
      </c>
    </row>
    <row r="57" spans="1:25" ht="20.25">
      <c r="A57" s="12">
        <v>55</v>
      </c>
      <c r="B57" s="13">
        <v>42618</v>
      </c>
      <c r="C57" s="14">
        <v>0.873611111111111</v>
      </c>
      <c r="D57" s="106" t="s">
        <v>51</v>
      </c>
      <c r="E57" s="15" t="s">
        <v>337</v>
      </c>
      <c r="F57" s="33">
        <v>4.6</v>
      </c>
      <c r="G57" s="16">
        <v>42616</v>
      </c>
      <c r="H57" s="17">
        <v>0.9020833333333332</v>
      </c>
      <c r="I57" s="49" t="s">
        <v>252</v>
      </c>
      <c r="J57" s="17">
        <f t="shared" si="0"/>
        <v>0.028472222222222232</v>
      </c>
      <c r="K57" s="135"/>
      <c r="L57" s="142">
        <f t="shared" si="1"/>
        <v>0</v>
      </c>
      <c r="M57" s="98"/>
      <c r="N57" s="98"/>
      <c r="R57" s="127">
        <f t="shared" si="12"/>
        <v>23.12638888888889</v>
      </c>
      <c r="S57" s="127">
        <f t="shared" si="13"/>
        <v>23.097916666666666</v>
      </c>
      <c r="T57" s="127" t="b">
        <f t="shared" si="4"/>
        <v>0</v>
      </c>
      <c r="U57" s="127" t="b">
        <f t="shared" si="5"/>
        <v>0</v>
      </c>
      <c r="V57" s="29">
        <f t="shared" si="6"/>
        <v>0</v>
      </c>
      <c r="W57" s="29">
        <f t="shared" si="7"/>
        <v>0</v>
      </c>
      <c r="X57" s="29">
        <f t="shared" si="10"/>
        <v>0</v>
      </c>
      <c r="Y57" s="29">
        <f t="shared" si="11"/>
        <v>0</v>
      </c>
    </row>
    <row r="58" spans="1:25" ht="20.25">
      <c r="A58" s="12">
        <v>56</v>
      </c>
      <c r="B58" s="13">
        <v>42619</v>
      </c>
      <c r="C58" s="14">
        <v>0.7041666666666666</v>
      </c>
      <c r="D58" s="106" t="s">
        <v>351</v>
      </c>
      <c r="E58" s="15" t="s">
        <v>217</v>
      </c>
      <c r="F58" s="33"/>
      <c r="G58" s="16"/>
      <c r="H58" s="17"/>
      <c r="I58" s="49" t="s">
        <v>148</v>
      </c>
      <c r="J58" s="17"/>
      <c r="K58" s="135"/>
      <c r="L58" s="142">
        <f t="shared" si="1"/>
        <v>0</v>
      </c>
      <c r="M58" s="98"/>
      <c r="N58" s="98"/>
      <c r="R58" s="127">
        <f t="shared" si="12"/>
        <v>23.295833333333334</v>
      </c>
      <c r="S58" s="127">
        <f t="shared" si="13"/>
        <v>24</v>
      </c>
      <c r="T58" s="127" t="b">
        <f t="shared" si="4"/>
        <v>0</v>
      </c>
      <c r="U58" s="127" t="b">
        <f t="shared" si="5"/>
        <v>0</v>
      </c>
      <c r="V58" s="29">
        <f t="shared" si="6"/>
        <v>0</v>
      </c>
      <c r="W58" s="29">
        <f t="shared" si="7"/>
        <v>0</v>
      </c>
      <c r="X58" s="29">
        <f t="shared" si="10"/>
        <v>0</v>
      </c>
      <c r="Y58" s="29">
        <f t="shared" si="11"/>
        <v>0</v>
      </c>
    </row>
    <row r="59" spans="1:25" ht="20.25">
      <c r="A59" s="12">
        <v>57</v>
      </c>
      <c r="B59" s="13">
        <v>42620</v>
      </c>
      <c r="C59" s="14">
        <v>0.16666666666666666</v>
      </c>
      <c r="D59" s="108" t="s">
        <v>45</v>
      </c>
      <c r="E59" s="15" t="s">
        <v>54</v>
      </c>
      <c r="F59" s="33">
        <v>4.6</v>
      </c>
      <c r="G59" s="16">
        <v>42619</v>
      </c>
      <c r="H59" s="17">
        <v>0.6625</v>
      </c>
      <c r="I59" s="47" t="s">
        <v>25</v>
      </c>
      <c r="J59" s="17">
        <f t="shared" si="0"/>
        <v>0.49583333333333335</v>
      </c>
      <c r="K59" s="135"/>
      <c r="L59" s="142">
        <f t="shared" si="1"/>
        <v>0</v>
      </c>
      <c r="M59" s="98"/>
      <c r="N59" s="98"/>
      <c r="R59" s="127">
        <f t="shared" si="12"/>
        <v>23.833333333333332</v>
      </c>
      <c r="S59" s="127">
        <f t="shared" si="13"/>
        <v>23.3375</v>
      </c>
      <c r="T59" s="127">
        <f t="shared" si="4"/>
        <v>23.504166666666666</v>
      </c>
      <c r="U59" s="127" t="b">
        <f t="shared" si="5"/>
        <v>0</v>
      </c>
      <c r="V59" s="29">
        <f t="shared" si="6"/>
        <v>12</v>
      </c>
      <c r="W59" s="29">
        <f t="shared" si="7"/>
        <v>6</v>
      </c>
      <c r="X59" s="29">
        <f t="shared" si="10"/>
        <v>0</v>
      </c>
      <c r="Y59" s="29">
        <f t="shared" si="11"/>
        <v>0</v>
      </c>
    </row>
    <row r="60" spans="1:25" ht="20.25">
      <c r="A60" s="12">
        <v>58</v>
      </c>
      <c r="B60" s="13">
        <v>42620</v>
      </c>
      <c r="C60" s="14">
        <v>0.4701388888888889</v>
      </c>
      <c r="D60" s="106" t="s">
        <v>58</v>
      </c>
      <c r="E60" s="15" t="s">
        <v>352</v>
      </c>
      <c r="F60" s="33"/>
      <c r="G60" s="16"/>
      <c r="H60" s="17"/>
      <c r="I60" s="49" t="s">
        <v>148</v>
      </c>
      <c r="J60" s="17"/>
      <c r="K60" s="135"/>
      <c r="L60" s="142">
        <f t="shared" si="1"/>
        <v>0</v>
      </c>
      <c r="M60" s="98"/>
      <c r="N60" s="98"/>
      <c r="R60" s="127">
        <f t="shared" si="12"/>
        <v>23.52986111111111</v>
      </c>
      <c r="S60" s="127">
        <f t="shared" si="13"/>
        <v>24</v>
      </c>
      <c r="T60" s="127" t="b">
        <f t="shared" si="4"/>
        <v>0</v>
      </c>
      <c r="U60" s="127" t="b">
        <f t="shared" si="5"/>
        <v>0</v>
      </c>
      <c r="V60" s="29">
        <f t="shared" si="6"/>
        <v>0</v>
      </c>
      <c r="W60" s="29">
        <f t="shared" si="7"/>
        <v>0</v>
      </c>
      <c r="X60" s="29">
        <f t="shared" si="10"/>
        <v>0</v>
      </c>
      <c r="Y60" s="29">
        <f t="shared" si="11"/>
        <v>0</v>
      </c>
    </row>
    <row r="61" spans="1:25" ht="20.25">
      <c r="A61" s="12">
        <v>59</v>
      </c>
      <c r="B61" s="13">
        <v>42620</v>
      </c>
      <c r="C61" s="14">
        <v>0.9090277777777778</v>
      </c>
      <c r="D61" s="106" t="s">
        <v>56</v>
      </c>
      <c r="E61" s="15" t="s">
        <v>57</v>
      </c>
      <c r="F61" s="33"/>
      <c r="G61" s="16"/>
      <c r="H61" s="17"/>
      <c r="I61" s="49" t="s">
        <v>148</v>
      </c>
      <c r="J61" s="17"/>
      <c r="K61" s="135"/>
      <c r="L61" s="142">
        <f t="shared" si="1"/>
        <v>0</v>
      </c>
      <c r="M61" s="98"/>
      <c r="N61" s="98"/>
      <c r="R61" s="127">
        <f t="shared" si="12"/>
        <v>23.090972222222224</v>
      </c>
      <c r="S61" s="127">
        <f t="shared" si="13"/>
        <v>24</v>
      </c>
      <c r="T61" s="127" t="b">
        <f t="shared" si="4"/>
        <v>0</v>
      </c>
      <c r="U61" s="127" t="b">
        <f t="shared" si="5"/>
        <v>0</v>
      </c>
      <c r="V61" s="29">
        <f t="shared" si="6"/>
        <v>0</v>
      </c>
      <c r="W61" s="29">
        <f t="shared" si="7"/>
        <v>0</v>
      </c>
      <c r="X61" s="29">
        <f t="shared" si="10"/>
        <v>0</v>
      </c>
      <c r="Y61" s="29">
        <f t="shared" si="11"/>
        <v>0</v>
      </c>
    </row>
    <row r="62" spans="1:25" ht="20.25">
      <c r="A62" s="12">
        <v>60</v>
      </c>
      <c r="B62" s="13">
        <v>42621</v>
      </c>
      <c r="C62" s="14">
        <v>0.25</v>
      </c>
      <c r="D62" s="108" t="s">
        <v>42</v>
      </c>
      <c r="E62" s="15" t="s">
        <v>353</v>
      </c>
      <c r="F62" s="33"/>
      <c r="G62" s="16"/>
      <c r="H62" s="17"/>
      <c r="I62" s="49" t="s">
        <v>148</v>
      </c>
      <c r="J62" s="17"/>
      <c r="K62" s="135"/>
      <c r="L62" s="142">
        <f t="shared" si="1"/>
        <v>0</v>
      </c>
      <c r="M62" s="98"/>
      <c r="N62" s="98"/>
      <c r="R62" s="127">
        <f t="shared" si="12"/>
        <v>23.75</v>
      </c>
      <c r="S62" s="127">
        <f t="shared" si="13"/>
        <v>24</v>
      </c>
      <c r="T62" s="127" t="b">
        <f t="shared" si="4"/>
        <v>0</v>
      </c>
      <c r="U62" s="127" t="b">
        <f t="shared" si="5"/>
        <v>0</v>
      </c>
      <c r="V62" s="29">
        <f t="shared" si="6"/>
        <v>0</v>
      </c>
      <c r="W62" s="29">
        <f t="shared" si="7"/>
        <v>0</v>
      </c>
      <c r="X62" s="29">
        <f t="shared" si="10"/>
        <v>0</v>
      </c>
      <c r="Y62" s="29">
        <f t="shared" si="11"/>
        <v>0</v>
      </c>
    </row>
    <row r="63" spans="1:25" ht="20.25">
      <c r="A63" s="12">
        <v>61</v>
      </c>
      <c r="B63" s="13">
        <v>42622</v>
      </c>
      <c r="C63" s="14">
        <v>0.5833333333333334</v>
      </c>
      <c r="D63" s="108" t="s">
        <v>60</v>
      </c>
      <c r="E63" s="37" t="s">
        <v>60</v>
      </c>
      <c r="F63" s="33">
        <v>3.8</v>
      </c>
      <c r="G63" s="16">
        <v>42625</v>
      </c>
      <c r="H63" s="17">
        <v>0.8916666666666666</v>
      </c>
      <c r="I63" s="49" t="s">
        <v>255</v>
      </c>
      <c r="J63" s="17">
        <f t="shared" si="0"/>
        <v>0.30833333333333324</v>
      </c>
      <c r="K63" s="135"/>
      <c r="L63" s="142">
        <f t="shared" si="1"/>
        <v>0</v>
      </c>
      <c r="M63" s="98"/>
      <c r="N63" s="98"/>
      <c r="R63" s="127">
        <f t="shared" si="12"/>
        <v>23.416666666666668</v>
      </c>
      <c r="S63" s="127">
        <f t="shared" si="13"/>
        <v>23.108333333333334</v>
      </c>
      <c r="T63" s="127" t="b">
        <f t="shared" si="4"/>
        <v>0</v>
      </c>
      <c r="U63" s="127" t="b">
        <f t="shared" si="5"/>
        <v>0</v>
      </c>
      <c r="V63" s="29">
        <f t="shared" si="6"/>
        <v>0</v>
      </c>
      <c r="W63" s="29">
        <f t="shared" si="7"/>
        <v>0</v>
      </c>
      <c r="X63" s="29">
        <f t="shared" si="10"/>
        <v>0</v>
      </c>
      <c r="Y63" s="29">
        <f t="shared" si="11"/>
        <v>0</v>
      </c>
    </row>
    <row r="64" spans="1:25" ht="20.25">
      <c r="A64" s="12">
        <v>62</v>
      </c>
      <c r="B64" s="13">
        <v>42622</v>
      </c>
      <c r="C64" s="14">
        <v>0.9583333333333334</v>
      </c>
      <c r="D64" s="108" t="s">
        <v>157</v>
      </c>
      <c r="E64" s="15" t="s">
        <v>343</v>
      </c>
      <c r="F64" s="33"/>
      <c r="G64" s="16"/>
      <c r="H64" s="17"/>
      <c r="I64" s="49" t="s">
        <v>148</v>
      </c>
      <c r="J64" s="17"/>
      <c r="K64" s="135"/>
      <c r="L64" s="142">
        <f t="shared" si="1"/>
        <v>0</v>
      </c>
      <c r="M64" s="98"/>
      <c r="N64" s="98"/>
      <c r="R64" s="127">
        <f t="shared" si="12"/>
        <v>23.041666666666668</v>
      </c>
      <c r="S64" s="127">
        <f t="shared" si="13"/>
        <v>24</v>
      </c>
      <c r="T64" s="127" t="b">
        <f t="shared" si="4"/>
        <v>0</v>
      </c>
      <c r="U64" s="127" t="b">
        <f t="shared" si="5"/>
        <v>0</v>
      </c>
      <c r="V64" s="29">
        <f t="shared" si="6"/>
        <v>0</v>
      </c>
      <c r="W64" s="29">
        <f t="shared" si="7"/>
        <v>0</v>
      </c>
      <c r="X64" s="29">
        <f t="shared" si="10"/>
        <v>0</v>
      </c>
      <c r="Y64" s="29">
        <f t="shared" si="11"/>
        <v>0</v>
      </c>
    </row>
    <row r="65" spans="1:25" ht="20.25">
      <c r="A65" s="12">
        <v>63</v>
      </c>
      <c r="B65" s="13">
        <v>42623</v>
      </c>
      <c r="C65" s="14">
        <v>0.06666666666666667</v>
      </c>
      <c r="D65" s="106" t="s">
        <v>15</v>
      </c>
      <c r="E65" s="15" t="s">
        <v>16</v>
      </c>
      <c r="F65" s="33"/>
      <c r="G65" s="16"/>
      <c r="H65" s="17"/>
      <c r="I65" s="49" t="s">
        <v>148</v>
      </c>
      <c r="J65" s="17"/>
      <c r="K65" s="135"/>
      <c r="L65" s="142">
        <f t="shared" si="1"/>
        <v>0</v>
      </c>
      <c r="M65" s="98"/>
      <c r="N65" s="98"/>
      <c r="R65" s="127">
        <f t="shared" si="12"/>
        <v>23.933333333333334</v>
      </c>
      <c r="S65" s="127">
        <f t="shared" si="13"/>
        <v>24</v>
      </c>
      <c r="T65" s="127" t="b">
        <f t="shared" si="4"/>
        <v>0</v>
      </c>
      <c r="U65" s="127" t="b">
        <f t="shared" si="5"/>
        <v>0</v>
      </c>
      <c r="V65" s="29">
        <f t="shared" si="6"/>
        <v>0</v>
      </c>
      <c r="W65" s="29">
        <f t="shared" si="7"/>
        <v>0</v>
      </c>
      <c r="X65" s="29">
        <f t="shared" si="10"/>
        <v>0</v>
      </c>
      <c r="Y65" s="29">
        <f t="shared" si="11"/>
        <v>0</v>
      </c>
    </row>
    <row r="66" spans="1:25" ht="20.25">
      <c r="A66" s="12">
        <v>64</v>
      </c>
      <c r="B66" s="13">
        <v>42623</v>
      </c>
      <c r="C66" s="14">
        <v>0.4826388888888889</v>
      </c>
      <c r="D66" s="106" t="s">
        <v>17</v>
      </c>
      <c r="E66" s="15" t="s">
        <v>340</v>
      </c>
      <c r="F66" s="33">
        <v>4.6</v>
      </c>
      <c r="G66" s="16">
        <v>42622</v>
      </c>
      <c r="H66" s="17">
        <v>0.725</v>
      </c>
      <c r="I66" s="47" t="s">
        <v>256</v>
      </c>
      <c r="J66" s="17">
        <f t="shared" si="0"/>
        <v>0.24236111111111108</v>
      </c>
      <c r="K66" s="135"/>
      <c r="L66" s="142">
        <f t="shared" si="1"/>
        <v>0</v>
      </c>
      <c r="M66" s="98"/>
      <c r="N66" s="98"/>
      <c r="R66" s="127">
        <f t="shared" si="12"/>
        <v>23.51736111111111</v>
      </c>
      <c r="S66" s="127">
        <f t="shared" si="13"/>
        <v>23.275</v>
      </c>
      <c r="T66" s="127">
        <f t="shared" si="4"/>
        <v>23.757638888888888</v>
      </c>
      <c r="U66" s="127" t="b">
        <f t="shared" si="5"/>
        <v>0</v>
      </c>
      <c r="V66" s="29">
        <f t="shared" si="6"/>
        <v>18</v>
      </c>
      <c r="W66" s="29">
        <f t="shared" si="7"/>
        <v>11</v>
      </c>
      <c r="X66" s="29">
        <f t="shared" si="10"/>
        <v>0</v>
      </c>
      <c r="Y66" s="29">
        <f t="shared" si="11"/>
        <v>0</v>
      </c>
    </row>
    <row r="67" spans="1:25" ht="20.25">
      <c r="A67" s="12">
        <v>65</v>
      </c>
      <c r="B67" s="13">
        <v>42624</v>
      </c>
      <c r="C67" s="14">
        <v>0.08333333333333333</v>
      </c>
      <c r="D67" s="106" t="s">
        <v>155</v>
      </c>
      <c r="E67" s="15" t="s">
        <v>341</v>
      </c>
      <c r="F67" s="33">
        <v>4.5</v>
      </c>
      <c r="G67" s="16">
        <v>42624</v>
      </c>
      <c r="H67" s="17">
        <v>0.8326388888888889</v>
      </c>
      <c r="I67" s="49" t="s">
        <v>257</v>
      </c>
      <c r="J67" s="17">
        <f aca="true" t="shared" si="14" ref="J67:J130">ABS(C67-H67)</f>
        <v>0.7493055555555556</v>
      </c>
      <c r="K67" s="135"/>
      <c r="L67" s="142">
        <f t="shared" si="1"/>
        <v>1</v>
      </c>
      <c r="M67" s="98">
        <f>HOUR(J67)</f>
        <v>17</v>
      </c>
      <c r="N67" s="98">
        <f>MINUTE(J67)</f>
        <v>59</v>
      </c>
      <c r="R67" s="127">
        <f t="shared" si="12"/>
        <v>23.916666666666668</v>
      </c>
      <c r="S67" s="127">
        <f t="shared" si="13"/>
        <v>23.167361111111113</v>
      </c>
      <c r="T67" s="127" t="b">
        <f t="shared" si="4"/>
        <v>0</v>
      </c>
      <c r="U67" s="127" t="b">
        <f t="shared" si="5"/>
        <v>0</v>
      </c>
      <c r="V67" s="29">
        <f t="shared" si="6"/>
        <v>0</v>
      </c>
      <c r="W67" s="29">
        <f t="shared" si="7"/>
        <v>0</v>
      </c>
      <c r="X67" s="29">
        <f t="shared" si="10"/>
        <v>0</v>
      </c>
      <c r="Y67" s="29">
        <f t="shared" si="11"/>
        <v>0</v>
      </c>
    </row>
    <row r="68" spans="1:25" ht="20.25">
      <c r="A68" s="12">
        <v>66</v>
      </c>
      <c r="B68" s="13">
        <v>42626</v>
      </c>
      <c r="C68" s="14">
        <v>0.14583333333333334</v>
      </c>
      <c r="D68" s="103" t="s">
        <v>328</v>
      </c>
      <c r="E68" s="15" t="s">
        <v>28</v>
      </c>
      <c r="F68" s="33">
        <v>5.2</v>
      </c>
      <c r="G68" s="16">
        <v>42627</v>
      </c>
      <c r="H68" s="17">
        <v>0.7465277777777778</v>
      </c>
      <c r="I68" s="49" t="s">
        <v>258</v>
      </c>
      <c r="J68" s="17">
        <f t="shared" si="14"/>
        <v>0.6006944444444444</v>
      </c>
      <c r="K68" s="135"/>
      <c r="L68" s="142">
        <f aca="true" t="shared" si="15" ref="L68:L131">IF(B68=G68,1,0)</f>
        <v>0</v>
      </c>
      <c r="M68" s="98"/>
      <c r="N68" s="98"/>
      <c r="R68" s="127">
        <f t="shared" si="12"/>
        <v>23.854166666666668</v>
      </c>
      <c r="S68" s="127">
        <f t="shared" si="13"/>
        <v>23.25347222222222</v>
      </c>
      <c r="T68" s="127" t="b">
        <f aca="true" t="shared" si="16" ref="T68:T131">IF(B68-G68=1,S68+C68)</f>
        <v>0</v>
      </c>
      <c r="U68" s="127">
        <f aca="true" t="shared" si="17" ref="U68:U131">IF(B68-G68=-1,R68+H68)</f>
        <v>24.600694444444446</v>
      </c>
      <c r="V68" s="29">
        <f aca="true" t="shared" si="18" ref="V68:V131">HOUR(T68)</f>
        <v>0</v>
      </c>
      <c r="W68" s="29">
        <f aca="true" t="shared" si="19" ref="W68:W131">MINUTE(T68)</f>
        <v>0</v>
      </c>
      <c r="X68" s="29">
        <f t="shared" si="10"/>
        <v>14</v>
      </c>
      <c r="Y68" s="29">
        <f t="shared" si="11"/>
        <v>25</v>
      </c>
    </row>
    <row r="69" spans="1:25" ht="20.25">
      <c r="A69" s="12">
        <v>67</v>
      </c>
      <c r="B69" s="13">
        <v>42626</v>
      </c>
      <c r="C69" s="14">
        <v>0.4583333333333333</v>
      </c>
      <c r="D69" s="108" t="s">
        <v>19</v>
      </c>
      <c r="E69" s="37" t="s">
        <v>19</v>
      </c>
      <c r="F69" s="33">
        <v>4.7</v>
      </c>
      <c r="G69" s="16">
        <v>42625</v>
      </c>
      <c r="H69" s="17">
        <v>0.9270833333333334</v>
      </c>
      <c r="I69" s="47" t="s">
        <v>19</v>
      </c>
      <c r="J69" s="17">
        <f t="shared" si="14"/>
        <v>0.46875000000000006</v>
      </c>
      <c r="K69" s="135"/>
      <c r="L69" s="142">
        <f t="shared" si="15"/>
        <v>0</v>
      </c>
      <c r="M69" s="98"/>
      <c r="N69" s="98"/>
      <c r="R69" s="127">
        <f t="shared" si="12"/>
        <v>23.541666666666668</v>
      </c>
      <c r="S69" s="127">
        <f t="shared" si="13"/>
        <v>23.072916666666668</v>
      </c>
      <c r="T69" s="127">
        <f t="shared" si="16"/>
        <v>23.53125</v>
      </c>
      <c r="U69" s="127" t="b">
        <f t="shared" si="17"/>
        <v>0</v>
      </c>
      <c r="V69" s="29">
        <f t="shared" si="18"/>
        <v>12</v>
      </c>
      <c r="W69" s="29">
        <f t="shared" si="19"/>
        <v>45</v>
      </c>
      <c r="X69" s="29">
        <f t="shared" si="10"/>
        <v>0</v>
      </c>
      <c r="Y69" s="29">
        <f t="shared" si="11"/>
        <v>0</v>
      </c>
    </row>
    <row r="70" spans="1:25" ht="20.25">
      <c r="A70" s="12">
        <v>68</v>
      </c>
      <c r="B70" s="13">
        <v>42627</v>
      </c>
      <c r="C70" s="14">
        <v>0.09513888888888888</v>
      </c>
      <c r="D70" s="103" t="s">
        <v>2</v>
      </c>
      <c r="E70" s="15" t="s">
        <v>218</v>
      </c>
      <c r="F70" s="33">
        <v>4.6</v>
      </c>
      <c r="G70" s="16">
        <v>42627</v>
      </c>
      <c r="H70" s="17">
        <v>0.8076388888888889</v>
      </c>
      <c r="I70" s="47" t="s">
        <v>259</v>
      </c>
      <c r="J70" s="17">
        <f t="shared" si="14"/>
        <v>0.7125</v>
      </c>
      <c r="K70" s="135"/>
      <c r="L70" s="142">
        <f t="shared" si="15"/>
        <v>1</v>
      </c>
      <c r="M70" s="98">
        <f>HOUR(J70)</f>
        <v>17</v>
      </c>
      <c r="N70" s="98">
        <f>MINUTE(J70)</f>
        <v>6</v>
      </c>
      <c r="R70" s="127">
        <f t="shared" si="12"/>
        <v>23.90486111111111</v>
      </c>
      <c r="S70" s="127">
        <f t="shared" si="13"/>
        <v>23.19236111111111</v>
      </c>
      <c r="T70" s="127" t="b">
        <f t="shared" si="16"/>
        <v>0</v>
      </c>
      <c r="U70" s="127" t="b">
        <f t="shared" si="17"/>
        <v>0</v>
      </c>
      <c r="V70" s="29">
        <f t="shared" si="18"/>
        <v>0</v>
      </c>
      <c r="W70" s="29">
        <f t="shared" si="19"/>
        <v>0</v>
      </c>
      <c r="X70" s="29">
        <f t="shared" si="10"/>
        <v>0</v>
      </c>
      <c r="Y70" s="29">
        <f t="shared" si="11"/>
        <v>0</v>
      </c>
    </row>
    <row r="71" spans="1:25" ht="20.25">
      <c r="A71" s="12">
        <v>69</v>
      </c>
      <c r="B71" s="13">
        <v>42629</v>
      </c>
      <c r="C71" s="14">
        <v>0.25</v>
      </c>
      <c r="D71" s="108" t="s">
        <v>219</v>
      </c>
      <c r="E71" s="37" t="s">
        <v>219</v>
      </c>
      <c r="F71" s="33"/>
      <c r="G71" s="16"/>
      <c r="H71" s="17"/>
      <c r="I71" s="49" t="s">
        <v>148</v>
      </c>
      <c r="J71" s="17"/>
      <c r="K71" s="135"/>
      <c r="L71" s="142">
        <f t="shared" si="15"/>
        <v>0</v>
      </c>
      <c r="M71" s="98"/>
      <c r="N71" s="98"/>
      <c r="R71" s="127">
        <f t="shared" si="12"/>
        <v>23.75</v>
      </c>
      <c r="S71" s="127">
        <f t="shared" si="13"/>
        <v>24</v>
      </c>
      <c r="T71" s="127" t="b">
        <f t="shared" si="16"/>
        <v>0</v>
      </c>
      <c r="U71" s="127" t="b">
        <f t="shared" si="17"/>
        <v>0</v>
      </c>
      <c r="V71" s="29">
        <f t="shared" si="18"/>
        <v>0</v>
      </c>
      <c r="W71" s="29">
        <f t="shared" si="19"/>
        <v>0</v>
      </c>
      <c r="X71" s="29">
        <f t="shared" si="10"/>
        <v>0</v>
      </c>
      <c r="Y71" s="29">
        <f t="shared" si="11"/>
        <v>0</v>
      </c>
    </row>
    <row r="72" spans="1:25" ht="20.25">
      <c r="A72" s="12">
        <v>70</v>
      </c>
      <c r="B72" s="13">
        <v>42631</v>
      </c>
      <c r="C72" s="14">
        <v>0.08333333333333333</v>
      </c>
      <c r="D72" s="108" t="s">
        <v>220</v>
      </c>
      <c r="E72" s="15" t="s">
        <v>354</v>
      </c>
      <c r="F72" s="33">
        <v>4.5</v>
      </c>
      <c r="G72" s="16">
        <v>42625</v>
      </c>
      <c r="H72" s="17">
        <v>0.7083333333333334</v>
      </c>
      <c r="I72" s="49" t="s">
        <v>260</v>
      </c>
      <c r="J72" s="17">
        <f t="shared" si="14"/>
        <v>0.625</v>
      </c>
      <c r="K72" s="135"/>
      <c r="L72" s="142">
        <f t="shared" si="15"/>
        <v>0</v>
      </c>
      <c r="M72" s="98"/>
      <c r="N72" s="98"/>
      <c r="R72" s="127">
        <f t="shared" si="12"/>
        <v>23.916666666666668</v>
      </c>
      <c r="S72" s="127">
        <f t="shared" si="13"/>
        <v>23.291666666666668</v>
      </c>
      <c r="T72" s="127" t="b">
        <f t="shared" si="16"/>
        <v>0</v>
      </c>
      <c r="U72" s="127" t="b">
        <f t="shared" si="17"/>
        <v>0</v>
      </c>
      <c r="V72" s="29">
        <f t="shared" si="18"/>
        <v>0</v>
      </c>
      <c r="W72" s="29">
        <f t="shared" si="19"/>
        <v>0</v>
      </c>
      <c r="X72" s="29">
        <f t="shared" si="10"/>
        <v>0</v>
      </c>
      <c r="Y72" s="29">
        <f t="shared" si="11"/>
        <v>0</v>
      </c>
    </row>
    <row r="73" spans="1:25" ht="20.25">
      <c r="A73" s="12">
        <v>71</v>
      </c>
      <c r="B73" s="13">
        <v>42631</v>
      </c>
      <c r="C73" s="14">
        <v>0.22083333333333333</v>
      </c>
      <c r="D73" s="108" t="s">
        <v>222</v>
      </c>
      <c r="E73" s="37" t="s">
        <v>222</v>
      </c>
      <c r="F73" s="33"/>
      <c r="G73" s="16"/>
      <c r="H73" s="17"/>
      <c r="I73" s="49" t="s">
        <v>148</v>
      </c>
      <c r="J73" s="17"/>
      <c r="K73" s="135"/>
      <c r="L73" s="142">
        <f t="shared" si="15"/>
        <v>0</v>
      </c>
      <c r="M73" s="98"/>
      <c r="N73" s="98"/>
      <c r="R73" s="127">
        <f t="shared" si="12"/>
        <v>23.779166666666665</v>
      </c>
      <c r="S73" s="127">
        <f t="shared" si="13"/>
        <v>24</v>
      </c>
      <c r="T73" s="127" t="b">
        <f t="shared" si="16"/>
        <v>0</v>
      </c>
      <c r="U73" s="127" t="b">
        <f t="shared" si="17"/>
        <v>0</v>
      </c>
      <c r="V73" s="29">
        <f t="shared" si="18"/>
        <v>0</v>
      </c>
      <c r="W73" s="29">
        <f t="shared" si="19"/>
        <v>0</v>
      </c>
      <c r="X73" s="29">
        <f t="shared" si="10"/>
        <v>0</v>
      </c>
      <c r="Y73" s="29">
        <f t="shared" si="11"/>
        <v>0</v>
      </c>
    </row>
    <row r="74" spans="1:25" ht="20.25">
      <c r="A74" s="12">
        <v>72</v>
      </c>
      <c r="B74" s="13">
        <v>42632</v>
      </c>
      <c r="C74" s="14">
        <v>0.3055555555555555</v>
      </c>
      <c r="D74" s="103" t="s">
        <v>328</v>
      </c>
      <c r="E74" s="15" t="s">
        <v>349</v>
      </c>
      <c r="F74" s="33">
        <v>4.7</v>
      </c>
      <c r="G74" s="16">
        <v>42629</v>
      </c>
      <c r="H74" s="17">
        <v>0.10972222222222222</v>
      </c>
      <c r="I74" s="49" t="s">
        <v>261</v>
      </c>
      <c r="J74" s="17">
        <f t="shared" si="14"/>
        <v>0.1958333333333333</v>
      </c>
      <c r="K74" s="135"/>
      <c r="L74" s="142">
        <f t="shared" si="15"/>
        <v>0</v>
      </c>
      <c r="M74" s="98"/>
      <c r="N74" s="98"/>
      <c r="R74" s="127">
        <f t="shared" si="12"/>
        <v>23.694444444444443</v>
      </c>
      <c r="S74" s="127">
        <f t="shared" si="13"/>
        <v>23.89027777777778</v>
      </c>
      <c r="T74" s="127" t="b">
        <f t="shared" si="16"/>
        <v>0</v>
      </c>
      <c r="U74" s="127" t="b">
        <f t="shared" si="17"/>
        <v>0</v>
      </c>
      <c r="V74" s="29">
        <f t="shared" si="18"/>
        <v>0</v>
      </c>
      <c r="W74" s="29">
        <f t="shared" si="19"/>
        <v>0</v>
      </c>
      <c r="X74" s="29">
        <f t="shared" si="10"/>
        <v>0</v>
      </c>
      <c r="Y74" s="29">
        <f t="shared" si="11"/>
        <v>0</v>
      </c>
    </row>
    <row r="75" spans="1:25" ht="20.25">
      <c r="A75" s="12">
        <v>73</v>
      </c>
      <c r="B75" s="13">
        <v>42632</v>
      </c>
      <c r="C75" s="14">
        <v>0.34027777777777773</v>
      </c>
      <c r="D75" s="108" t="s">
        <v>45</v>
      </c>
      <c r="E75" s="15" t="s">
        <v>46</v>
      </c>
      <c r="F75" s="33">
        <v>4.6</v>
      </c>
      <c r="G75" s="16">
        <v>42630</v>
      </c>
      <c r="H75" s="17">
        <v>0.9305555555555555</v>
      </c>
      <c r="I75" s="49" t="s">
        <v>45</v>
      </c>
      <c r="J75" s="17">
        <f t="shared" si="14"/>
        <v>0.5902777777777777</v>
      </c>
      <c r="K75" s="135"/>
      <c r="L75" s="142">
        <f t="shared" si="15"/>
        <v>0</v>
      </c>
      <c r="M75" s="98"/>
      <c r="N75" s="98"/>
      <c r="R75" s="127">
        <f t="shared" si="12"/>
        <v>23.65972222222222</v>
      </c>
      <c r="S75" s="127">
        <f t="shared" si="13"/>
        <v>23.069444444444443</v>
      </c>
      <c r="T75" s="127" t="b">
        <f t="shared" si="16"/>
        <v>0</v>
      </c>
      <c r="U75" s="127" t="b">
        <f t="shared" si="17"/>
        <v>0</v>
      </c>
      <c r="V75" s="29">
        <f t="shared" si="18"/>
        <v>0</v>
      </c>
      <c r="W75" s="29">
        <f t="shared" si="19"/>
        <v>0</v>
      </c>
      <c r="X75" s="29">
        <f t="shared" si="10"/>
        <v>0</v>
      </c>
      <c r="Y75" s="29">
        <f t="shared" si="11"/>
        <v>0</v>
      </c>
    </row>
    <row r="76" spans="1:25" ht="20.25">
      <c r="A76" s="12">
        <v>74</v>
      </c>
      <c r="B76" s="13">
        <v>42632</v>
      </c>
      <c r="C76" s="14">
        <v>0.4583333333333333</v>
      </c>
      <c r="D76" s="108" t="s">
        <v>48</v>
      </c>
      <c r="E76" s="37" t="s">
        <v>48</v>
      </c>
      <c r="F76" s="33">
        <v>2</v>
      </c>
      <c r="G76" s="16">
        <v>42631</v>
      </c>
      <c r="H76" s="17">
        <v>0.38819444444444445</v>
      </c>
      <c r="I76" s="47" t="s">
        <v>48</v>
      </c>
      <c r="J76" s="17">
        <f t="shared" si="14"/>
        <v>0.07013888888888886</v>
      </c>
      <c r="K76" s="135"/>
      <c r="L76" s="142">
        <f t="shared" si="15"/>
        <v>0</v>
      </c>
      <c r="M76" s="98"/>
      <c r="N76" s="98"/>
      <c r="R76" s="127">
        <f t="shared" si="12"/>
        <v>23.541666666666668</v>
      </c>
      <c r="S76" s="127">
        <f t="shared" si="13"/>
        <v>23.611805555555556</v>
      </c>
      <c r="T76" s="127">
        <f t="shared" si="16"/>
        <v>24.070138888888888</v>
      </c>
      <c r="U76" s="127" t="b">
        <f t="shared" si="17"/>
        <v>0</v>
      </c>
      <c r="V76" s="29">
        <f t="shared" si="18"/>
        <v>1</v>
      </c>
      <c r="W76" s="29">
        <f t="shared" si="19"/>
        <v>41</v>
      </c>
      <c r="X76" s="29">
        <f t="shared" si="10"/>
        <v>0</v>
      </c>
      <c r="Y76" s="29">
        <f t="shared" si="11"/>
        <v>0</v>
      </c>
    </row>
    <row r="77" spans="1:25" ht="20.25">
      <c r="A77" s="12">
        <v>75</v>
      </c>
      <c r="B77" s="13">
        <v>42633</v>
      </c>
      <c r="C77" s="14">
        <v>0.16666666666666666</v>
      </c>
      <c r="D77" s="108" t="s">
        <v>47</v>
      </c>
      <c r="E77" s="37" t="s">
        <v>47</v>
      </c>
      <c r="F77" s="33">
        <v>4.5</v>
      </c>
      <c r="G77" s="16">
        <v>42633</v>
      </c>
      <c r="H77" s="17">
        <v>0.4041666666666666</v>
      </c>
      <c r="I77" s="47" t="s">
        <v>151</v>
      </c>
      <c r="J77" s="17">
        <f t="shared" si="14"/>
        <v>0.23749999999999996</v>
      </c>
      <c r="K77" s="135"/>
      <c r="L77" s="142">
        <f t="shared" si="15"/>
        <v>1</v>
      </c>
      <c r="M77" s="98">
        <f>HOUR(J77)</f>
        <v>5</v>
      </c>
      <c r="N77" s="98">
        <f>MINUTE(J77)</f>
        <v>42</v>
      </c>
      <c r="R77" s="127">
        <f t="shared" si="12"/>
        <v>23.833333333333332</v>
      </c>
      <c r="S77" s="127">
        <f t="shared" si="13"/>
        <v>23.595833333333335</v>
      </c>
      <c r="T77" s="127" t="b">
        <f t="shared" si="16"/>
        <v>0</v>
      </c>
      <c r="U77" s="127" t="b">
        <f t="shared" si="17"/>
        <v>0</v>
      </c>
      <c r="V77" s="29">
        <f t="shared" si="18"/>
        <v>0</v>
      </c>
      <c r="W77" s="29">
        <f t="shared" si="19"/>
        <v>0</v>
      </c>
      <c r="X77" s="29">
        <f t="shared" si="10"/>
        <v>0</v>
      </c>
      <c r="Y77" s="29">
        <f t="shared" si="11"/>
        <v>0</v>
      </c>
    </row>
    <row r="78" spans="1:25" ht="20.25">
      <c r="A78" s="12">
        <v>76</v>
      </c>
      <c r="B78" s="13">
        <v>42633</v>
      </c>
      <c r="C78" s="14">
        <v>0.8104166666666667</v>
      </c>
      <c r="D78" s="106" t="s">
        <v>42</v>
      </c>
      <c r="E78" s="15" t="s">
        <v>355</v>
      </c>
      <c r="F78" s="33">
        <v>4.5</v>
      </c>
      <c r="G78" s="16">
        <v>42633</v>
      </c>
      <c r="H78" s="17">
        <v>0.4041666666666666</v>
      </c>
      <c r="I78" s="47" t="s">
        <v>151</v>
      </c>
      <c r="J78" s="17">
        <f t="shared" si="14"/>
        <v>0.40625000000000006</v>
      </c>
      <c r="K78" s="135"/>
      <c r="L78" s="142">
        <f t="shared" si="15"/>
        <v>1</v>
      </c>
      <c r="M78" s="98">
        <f>HOUR(J78)</f>
        <v>9</v>
      </c>
      <c r="N78" s="98">
        <f>MINUTE(J78)</f>
        <v>45</v>
      </c>
      <c r="R78" s="127">
        <f t="shared" si="12"/>
        <v>23.189583333333335</v>
      </c>
      <c r="S78" s="127">
        <f t="shared" si="13"/>
        <v>23.595833333333335</v>
      </c>
      <c r="T78" s="127" t="b">
        <f t="shared" si="16"/>
        <v>0</v>
      </c>
      <c r="U78" s="127" t="b">
        <f t="shared" si="17"/>
        <v>0</v>
      </c>
      <c r="V78" s="29">
        <f t="shared" si="18"/>
        <v>0</v>
      </c>
      <c r="W78" s="29">
        <f t="shared" si="19"/>
        <v>0</v>
      </c>
      <c r="X78" s="29">
        <f t="shared" si="10"/>
        <v>0</v>
      </c>
      <c r="Y78" s="29">
        <f t="shared" si="11"/>
        <v>0</v>
      </c>
    </row>
    <row r="79" spans="1:25" ht="20.25">
      <c r="A79" s="12">
        <v>77</v>
      </c>
      <c r="B79" s="13">
        <v>42634</v>
      </c>
      <c r="C79" s="14">
        <v>0.5</v>
      </c>
      <c r="D79" s="108" t="s">
        <v>45</v>
      </c>
      <c r="E79" s="15" t="s">
        <v>221</v>
      </c>
      <c r="F79" s="33">
        <v>5.2</v>
      </c>
      <c r="G79" s="16">
        <v>42634</v>
      </c>
      <c r="H79" s="17">
        <v>0.2388888888888889</v>
      </c>
      <c r="I79" s="47" t="s">
        <v>45</v>
      </c>
      <c r="J79" s="17">
        <f t="shared" si="14"/>
        <v>0.26111111111111107</v>
      </c>
      <c r="K79" s="135"/>
      <c r="L79" s="142">
        <f t="shared" si="15"/>
        <v>1</v>
      </c>
      <c r="M79" s="98">
        <f>HOUR(J79)</f>
        <v>6</v>
      </c>
      <c r="N79" s="98">
        <f>MINUTE(J79)</f>
        <v>16</v>
      </c>
      <c r="R79" s="127">
        <f t="shared" si="12"/>
        <v>23.5</v>
      </c>
      <c r="S79" s="127">
        <f t="shared" si="13"/>
        <v>23.761111111111113</v>
      </c>
      <c r="T79" s="127" t="b">
        <f t="shared" si="16"/>
        <v>0</v>
      </c>
      <c r="U79" s="127" t="b">
        <f t="shared" si="17"/>
        <v>0</v>
      </c>
      <c r="V79" s="29">
        <f t="shared" si="18"/>
        <v>0</v>
      </c>
      <c r="W79" s="29">
        <f t="shared" si="19"/>
        <v>0</v>
      </c>
      <c r="X79" s="29">
        <f t="shared" si="10"/>
        <v>0</v>
      </c>
      <c r="Y79" s="29">
        <f t="shared" si="11"/>
        <v>0</v>
      </c>
    </row>
    <row r="80" spans="1:25" ht="20.25">
      <c r="A80" s="69">
        <v>78</v>
      </c>
      <c r="B80" s="70">
        <v>42635</v>
      </c>
      <c r="C80" s="71">
        <v>0.7284722222222223</v>
      </c>
      <c r="D80" s="102" t="s">
        <v>36</v>
      </c>
      <c r="E80" s="73" t="s">
        <v>37</v>
      </c>
      <c r="F80" s="74">
        <v>4.8</v>
      </c>
      <c r="G80" s="70">
        <v>42635</v>
      </c>
      <c r="H80" s="71">
        <v>0.6805555555555555</v>
      </c>
      <c r="I80" s="75" t="s">
        <v>262</v>
      </c>
      <c r="J80" s="71">
        <f t="shared" si="14"/>
        <v>0.04791666666666683</v>
      </c>
      <c r="K80" s="134" t="s">
        <v>123</v>
      </c>
      <c r="L80" s="142">
        <f t="shared" si="15"/>
        <v>1</v>
      </c>
      <c r="M80" s="98">
        <f>HOUR(J80)</f>
        <v>1</v>
      </c>
      <c r="N80" s="98">
        <f>MINUTE(J80)</f>
        <v>9</v>
      </c>
      <c r="R80" s="127">
        <f t="shared" si="12"/>
        <v>23.271527777777777</v>
      </c>
      <c r="S80" s="127">
        <f t="shared" si="13"/>
        <v>23.319444444444443</v>
      </c>
      <c r="T80" s="127" t="b">
        <f t="shared" si="16"/>
        <v>0</v>
      </c>
      <c r="U80" s="127" t="b">
        <f t="shared" si="17"/>
        <v>0</v>
      </c>
      <c r="V80" s="29">
        <f t="shared" si="18"/>
        <v>0</v>
      </c>
      <c r="W80" s="29">
        <f t="shared" si="19"/>
        <v>0</v>
      </c>
      <c r="X80" s="29">
        <f aca="true" t="shared" si="20" ref="X80:X143">HOUR(U80)</f>
        <v>0</v>
      </c>
      <c r="Y80" s="29">
        <f aca="true" t="shared" si="21" ref="Y80:Y143">MINUTE(U80)</f>
        <v>0</v>
      </c>
    </row>
    <row r="81" spans="1:25" ht="20.25">
      <c r="A81" s="12">
        <v>79</v>
      </c>
      <c r="B81" s="13">
        <v>42636</v>
      </c>
      <c r="C81" s="14">
        <v>0.4166666666666667</v>
      </c>
      <c r="D81" s="106" t="s">
        <v>58</v>
      </c>
      <c r="E81" s="15" t="s">
        <v>356</v>
      </c>
      <c r="F81" s="33">
        <v>3.4</v>
      </c>
      <c r="G81" s="16">
        <v>42637</v>
      </c>
      <c r="H81" s="17">
        <v>0.3826388888888889</v>
      </c>
      <c r="I81" s="47" t="s">
        <v>263</v>
      </c>
      <c r="J81" s="17">
        <f t="shared" si="14"/>
        <v>0.03402777777777777</v>
      </c>
      <c r="K81" s="135"/>
      <c r="L81" s="142">
        <f t="shared" si="15"/>
        <v>0</v>
      </c>
      <c r="M81" s="98"/>
      <c r="N81" s="98"/>
      <c r="R81" s="127">
        <f t="shared" si="12"/>
        <v>23.583333333333332</v>
      </c>
      <c r="S81" s="127">
        <f t="shared" si="13"/>
        <v>23.617361111111112</v>
      </c>
      <c r="T81" s="127" t="b">
        <f t="shared" si="16"/>
        <v>0</v>
      </c>
      <c r="U81" s="127">
        <f t="shared" si="17"/>
        <v>23.96597222222222</v>
      </c>
      <c r="V81" s="29">
        <f t="shared" si="18"/>
        <v>0</v>
      </c>
      <c r="W81" s="29">
        <f t="shared" si="19"/>
        <v>0</v>
      </c>
      <c r="X81" s="29">
        <f t="shared" si="20"/>
        <v>23</v>
      </c>
      <c r="Y81" s="29">
        <f t="shared" si="21"/>
        <v>11</v>
      </c>
    </row>
    <row r="82" spans="1:25" ht="20.25">
      <c r="A82" s="12">
        <v>80</v>
      </c>
      <c r="B82" s="13">
        <v>42637</v>
      </c>
      <c r="C82" s="14">
        <v>0</v>
      </c>
      <c r="D82" s="108" t="s">
        <v>38</v>
      </c>
      <c r="E82" s="37" t="s">
        <v>38</v>
      </c>
      <c r="F82" s="33">
        <v>4.2</v>
      </c>
      <c r="G82" s="16">
        <v>42637</v>
      </c>
      <c r="H82" s="17">
        <v>0.4</v>
      </c>
      <c r="I82" s="47" t="s">
        <v>38</v>
      </c>
      <c r="J82" s="17">
        <f t="shared" si="14"/>
        <v>0.4</v>
      </c>
      <c r="K82" s="135"/>
      <c r="L82" s="142">
        <f t="shared" si="15"/>
        <v>1</v>
      </c>
      <c r="M82" s="98">
        <f>HOUR(J82)</f>
        <v>9</v>
      </c>
      <c r="N82" s="98">
        <f>MINUTE(J82)</f>
        <v>36</v>
      </c>
      <c r="R82" s="127">
        <f t="shared" si="12"/>
        <v>24</v>
      </c>
      <c r="S82" s="127">
        <f t="shared" si="13"/>
        <v>23.6</v>
      </c>
      <c r="T82" s="127" t="b">
        <f t="shared" si="16"/>
        <v>0</v>
      </c>
      <c r="U82" s="127" t="b">
        <f t="shared" si="17"/>
        <v>0</v>
      </c>
      <c r="V82" s="29">
        <f t="shared" si="18"/>
        <v>0</v>
      </c>
      <c r="W82" s="29">
        <f t="shared" si="19"/>
        <v>0</v>
      </c>
      <c r="X82" s="29">
        <f t="shared" si="20"/>
        <v>0</v>
      </c>
      <c r="Y82" s="29">
        <f t="shared" si="21"/>
        <v>0</v>
      </c>
    </row>
    <row r="83" spans="1:25" ht="20.25">
      <c r="A83" s="12">
        <v>81</v>
      </c>
      <c r="B83" s="13">
        <v>42637</v>
      </c>
      <c r="C83" s="14">
        <v>0.21875</v>
      </c>
      <c r="D83" s="108" t="s">
        <v>32</v>
      </c>
      <c r="E83" s="37" t="s">
        <v>32</v>
      </c>
      <c r="F83" s="33">
        <v>4.7</v>
      </c>
      <c r="G83" s="16">
        <v>42636</v>
      </c>
      <c r="H83" s="17">
        <v>0.4513888888888889</v>
      </c>
      <c r="I83" s="47" t="s">
        <v>82</v>
      </c>
      <c r="J83" s="17">
        <f t="shared" si="14"/>
        <v>0.2326388888888889</v>
      </c>
      <c r="K83" s="135"/>
      <c r="L83" s="142">
        <f t="shared" si="15"/>
        <v>0</v>
      </c>
      <c r="M83" s="98"/>
      <c r="N83" s="98"/>
      <c r="R83" s="127">
        <f t="shared" si="12"/>
        <v>23.78125</v>
      </c>
      <c r="S83" s="127">
        <f t="shared" si="13"/>
        <v>23.54861111111111</v>
      </c>
      <c r="T83" s="127">
        <f t="shared" si="16"/>
        <v>23.76736111111111</v>
      </c>
      <c r="U83" s="127" t="b">
        <f t="shared" si="17"/>
        <v>0</v>
      </c>
      <c r="V83" s="29">
        <f t="shared" si="18"/>
        <v>18</v>
      </c>
      <c r="W83" s="29">
        <f t="shared" si="19"/>
        <v>25</v>
      </c>
      <c r="X83" s="29">
        <f t="shared" si="20"/>
        <v>0</v>
      </c>
      <c r="Y83" s="29">
        <f t="shared" si="21"/>
        <v>0</v>
      </c>
    </row>
    <row r="84" spans="1:25" ht="40.5">
      <c r="A84" s="69">
        <v>82</v>
      </c>
      <c r="B84" s="70">
        <v>42637</v>
      </c>
      <c r="C84" s="71">
        <v>0.5770833333333333</v>
      </c>
      <c r="D84" s="109" t="s">
        <v>326</v>
      </c>
      <c r="E84" s="73" t="s">
        <v>61</v>
      </c>
      <c r="F84" s="74">
        <v>4.5</v>
      </c>
      <c r="G84" s="70">
        <v>42637</v>
      </c>
      <c r="H84" s="71">
        <v>0.44930555555555557</v>
      </c>
      <c r="I84" s="75" t="s">
        <v>264</v>
      </c>
      <c r="J84" s="71">
        <f t="shared" si="14"/>
        <v>0.1277777777777777</v>
      </c>
      <c r="K84" s="134" t="s">
        <v>123</v>
      </c>
      <c r="L84" s="142">
        <f t="shared" si="15"/>
        <v>1</v>
      </c>
      <c r="M84" s="98">
        <f>HOUR(J84)</f>
        <v>3</v>
      </c>
      <c r="N84" s="98">
        <f>MINUTE(J84)</f>
        <v>4</v>
      </c>
      <c r="R84" s="127">
        <f t="shared" si="12"/>
        <v>23.422916666666666</v>
      </c>
      <c r="S84" s="127">
        <f t="shared" si="13"/>
        <v>23.550694444444446</v>
      </c>
      <c r="T84" s="127" t="b">
        <f t="shared" si="16"/>
        <v>0</v>
      </c>
      <c r="U84" s="127" t="b">
        <f t="shared" si="17"/>
        <v>0</v>
      </c>
      <c r="V84" s="29">
        <f t="shared" si="18"/>
        <v>0</v>
      </c>
      <c r="W84" s="29">
        <f t="shared" si="19"/>
        <v>0</v>
      </c>
      <c r="X84" s="29">
        <f t="shared" si="20"/>
        <v>0</v>
      </c>
      <c r="Y84" s="29">
        <f t="shared" si="21"/>
        <v>0</v>
      </c>
    </row>
    <row r="85" spans="1:25" ht="20.25">
      <c r="A85" s="69">
        <v>83</v>
      </c>
      <c r="B85" s="70">
        <v>42638</v>
      </c>
      <c r="C85" s="71">
        <v>0.24513888888888888</v>
      </c>
      <c r="D85" s="109" t="s">
        <v>45</v>
      </c>
      <c r="E85" s="73" t="s">
        <v>208</v>
      </c>
      <c r="F85" s="74">
        <v>4.3</v>
      </c>
      <c r="G85" s="70">
        <v>42638</v>
      </c>
      <c r="H85" s="71">
        <v>0.38819444444444445</v>
      </c>
      <c r="I85" s="75" t="s">
        <v>265</v>
      </c>
      <c r="J85" s="71">
        <f t="shared" si="14"/>
        <v>0.14305555555555557</v>
      </c>
      <c r="K85" s="134" t="s">
        <v>123</v>
      </c>
      <c r="L85" s="142">
        <f t="shared" si="15"/>
        <v>1</v>
      </c>
      <c r="M85" s="98">
        <f>HOUR(J85)</f>
        <v>3</v>
      </c>
      <c r="N85" s="98">
        <f>MINUTE(J85)</f>
        <v>26</v>
      </c>
      <c r="R85" s="127">
        <f t="shared" si="12"/>
        <v>23.75486111111111</v>
      </c>
      <c r="S85" s="127">
        <f t="shared" si="13"/>
        <v>23.611805555555556</v>
      </c>
      <c r="T85" s="127" t="b">
        <f t="shared" si="16"/>
        <v>0</v>
      </c>
      <c r="U85" s="127" t="b">
        <f t="shared" si="17"/>
        <v>0</v>
      </c>
      <c r="V85" s="29">
        <f t="shared" si="18"/>
        <v>0</v>
      </c>
      <c r="W85" s="29">
        <f t="shared" si="19"/>
        <v>0</v>
      </c>
      <c r="X85" s="29">
        <f t="shared" si="20"/>
        <v>0</v>
      </c>
      <c r="Y85" s="29">
        <f t="shared" si="21"/>
        <v>0</v>
      </c>
    </row>
    <row r="86" spans="1:25" ht="20.25">
      <c r="A86" s="12">
        <v>84</v>
      </c>
      <c r="B86" s="13">
        <v>42638</v>
      </c>
      <c r="C86" s="14">
        <v>0.35625</v>
      </c>
      <c r="D86" s="106" t="s">
        <v>156</v>
      </c>
      <c r="E86" s="15" t="s">
        <v>357</v>
      </c>
      <c r="F86" s="33">
        <v>4.2</v>
      </c>
      <c r="G86" s="16">
        <v>42640</v>
      </c>
      <c r="H86" s="17">
        <v>0.6631944444444444</v>
      </c>
      <c r="I86" s="49" t="s">
        <v>156</v>
      </c>
      <c r="J86" s="17">
        <f t="shared" si="14"/>
        <v>0.3069444444444444</v>
      </c>
      <c r="K86" s="135"/>
      <c r="L86" s="142">
        <f t="shared" si="15"/>
        <v>0</v>
      </c>
      <c r="M86" s="98"/>
      <c r="N86" s="98"/>
      <c r="R86" s="127">
        <f t="shared" si="12"/>
        <v>23.64375</v>
      </c>
      <c r="S86" s="127">
        <f t="shared" si="13"/>
        <v>23.336805555555557</v>
      </c>
      <c r="T86" s="127" t="b">
        <f t="shared" si="16"/>
        <v>0</v>
      </c>
      <c r="U86" s="127" t="b">
        <f t="shared" si="17"/>
        <v>0</v>
      </c>
      <c r="V86" s="29">
        <f t="shared" si="18"/>
        <v>0</v>
      </c>
      <c r="W86" s="29">
        <f t="shared" si="19"/>
        <v>0</v>
      </c>
      <c r="X86" s="29">
        <f t="shared" si="20"/>
        <v>0</v>
      </c>
      <c r="Y86" s="29">
        <f t="shared" si="21"/>
        <v>0</v>
      </c>
    </row>
    <row r="87" spans="1:25" ht="20.25">
      <c r="A87" s="12">
        <v>85</v>
      </c>
      <c r="B87" s="13">
        <v>42638</v>
      </c>
      <c r="C87" s="14">
        <v>0.3958333333333333</v>
      </c>
      <c r="D87" s="108" t="s">
        <v>15</v>
      </c>
      <c r="E87" s="15" t="s">
        <v>327</v>
      </c>
      <c r="F87" s="33">
        <v>4.1</v>
      </c>
      <c r="G87" s="16">
        <v>42638</v>
      </c>
      <c r="H87" s="17">
        <v>0.8125</v>
      </c>
      <c r="I87" s="47" t="s">
        <v>15</v>
      </c>
      <c r="J87" s="17">
        <f t="shared" si="14"/>
        <v>0.4166666666666667</v>
      </c>
      <c r="K87" s="135"/>
      <c r="L87" s="142">
        <f t="shared" si="15"/>
        <v>1</v>
      </c>
      <c r="M87" s="98">
        <f>HOUR(J87)</f>
        <v>10</v>
      </c>
      <c r="N87" s="98">
        <f>MINUTE(J87)</f>
        <v>0</v>
      </c>
      <c r="R87" s="127">
        <f t="shared" si="12"/>
        <v>23.604166666666668</v>
      </c>
      <c r="S87" s="127">
        <f t="shared" si="13"/>
        <v>23.1875</v>
      </c>
      <c r="T87" s="127" t="b">
        <f t="shared" si="16"/>
        <v>0</v>
      </c>
      <c r="U87" s="127" t="b">
        <f t="shared" si="17"/>
        <v>0</v>
      </c>
      <c r="V87" s="29">
        <f t="shared" si="18"/>
        <v>0</v>
      </c>
      <c r="W87" s="29">
        <f t="shared" si="19"/>
        <v>0</v>
      </c>
      <c r="X87" s="29">
        <f t="shared" si="20"/>
        <v>0</v>
      </c>
      <c r="Y87" s="29">
        <f t="shared" si="21"/>
        <v>0</v>
      </c>
    </row>
    <row r="88" spans="1:25" ht="20.25">
      <c r="A88" s="12">
        <v>86</v>
      </c>
      <c r="B88" s="13">
        <v>42640</v>
      </c>
      <c r="C88" s="14">
        <v>0.4125</v>
      </c>
      <c r="D88" s="108" t="s">
        <v>328</v>
      </c>
      <c r="E88" s="15" t="s">
        <v>329</v>
      </c>
      <c r="F88" s="33"/>
      <c r="G88" s="16"/>
      <c r="H88" s="17"/>
      <c r="I88" s="49" t="s">
        <v>148</v>
      </c>
      <c r="J88" s="17"/>
      <c r="K88" s="135"/>
      <c r="L88" s="142">
        <f t="shared" si="15"/>
        <v>0</v>
      </c>
      <c r="M88" s="98"/>
      <c r="N88" s="98"/>
      <c r="R88" s="127">
        <f t="shared" si="12"/>
        <v>23.5875</v>
      </c>
      <c r="S88" s="127">
        <f t="shared" si="13"/>
        <v>24</v>
      </c>
      <c r="T88" s="127" t="b">
        <f t="shared" si="16"/>
        <v>0</v>
      </c>
      <c r="U88" s="127" t="b">
        <f t="shared" si="17"/>
        <v>0</v>
      </c>
      <c r="V88" s="29">
        <f t="shared" si="18"/>
        <v>0</v>
      </c>
      <c r="W88" s="29">
        <f t="shared" si="19"/>
        <v>0</v>
      </c>
      <c r="X88" s="29">
        <f t="shared" si="20"/>
        <v>0</v>
      </c>
      <c r="Y88" s="29">
        <f t="shared" si="21"/>
        <v>0</v>
      </c>
    </row>
    <row r="89" spans="1:25" ht="20.25">
      <c r="A89" s="12">
        <v>87</v>
      </c>
      <c r="B89" s="13">
        <v>42641</v>
      </c>
      <c r="C89" s="14">
        <v>0.08333333333333333</v>
      </c>
      <c r="D89" s="106" t="s">
        <v>211</v>
      </c>
      <c r="E89" s="15" t="s">
        <v>331</v>
      </c>
      <c r="F89" s="33">
        <v>3.2</v>
      </c>
      <c r="G89" s="16">
        <v>42642</v>
      </c>
      <c r="H89" s="17">
        <v>0.13819444444444443</v>
      </c>
      <c r="I89" s="47" t="s">
        <v>232</v>
      </c>
      <c r="J89" s="17">
        <f t="shared" si="14"/>
        <v>0.0548611111111111</v>
      </c>
      <c r="K89" s="135"/>
      <c r="L89" s="142">
        <f t="shared" si="15"/>
        <v>0</v>
      </c>
      <c r="M89" s="98"/>
      <c r="N89" s="98"/>
      <c r="R89" s="127">
        <f t="shared" si="12"/>
        <v>23.916666666666668</v>
      </c>
      <c r="S89" s="127">
        <f t="shared" si="13"/>
        <v>23.861805555555556</v>
      </c>
      <c r="T89" s="127" t="b">
        <f t="shared" si="16"/>
        <v>0</v>
      </c>
      <c r="U89" s="127">
        <f t="shared" si="17"/>
        <v>24.054861111111112</v>
      </c>
      <c r="V89" s="29">
        <f t="shared" si="18"/>
        <v>0</v>
      </c>
      <c r="W89" s="29">
        <f t="shared" si="19"/>
        <v>0</v>
      </c>
      <c r="X89" s="29">
        <f t="shared" si="20"/>
        <v>1</v>
      </c>
      <c r="Y89" s="29">
        <f t="shared" si="21"/>
        <v>19</v>
      </c>
    </row>
    <row r="90" spans="1:25" ht="20.25">
      <c r="A90" s="12">
        <v>88</v>
      </c>
      <c r="B90" s="13">
        <v>42641</v>
      </c>
      <c r="C90" s="14">
        <v>0.7916666666666666</v>
      </c>
      <c r="D90" s="108" t="s">
        <v>48</v>
      </c>
      <c r="E90" s="37" t="s">
        <v>48</v>
      </c>
      <c r="F90" s="33">
        <v>2.2</v>
      </c>
      <c r="G90" s="16">
        <v>42641</v>
      </c>
      <c r="H90" s="17">
        <v>0.7166666666666667</v>
      </c>
      <c r="I90" s="49" t="s">
        <v>266</v>
      </c>
      <c r="J90" s="17">
        <f t="shared" si="14"/>
        <v>0.07499999999999996</v>
      </c>
      <c r="K90" s="135"/>
      <c r="L90" s="142">
        <f t="shared" si="15"/>
        <v>1</v>
      </c>
      <c r="M90" s="98">
        <f>HOUR(J90)</f>
        <v>1</v>
      </c>
      <c r="N90" s="98">
        <f>MINUTE(J90)</f>
        <v>48</v>
      </c>
      <c r="R90" s="127">
        <f t="shared" si="12"/>
        <v>23.208333333333332</v>
      </c>
      <c r="S90" s="127">
        <f t="shared" si="13"/>
        <v>23.283333333333335</v>
      </c>
      <c r="T90" s="127" t="b">
        <f t="shared" si="16"/>
        <v>0</v>
      </c>
      <c r="U90" s="127" t="b">
        <f t="shared" si="17"/>
        <v>0</v>
      </c>
      <c r="V90" s="29">
        <f t="shared" si="18"/>
        <v>0</v>
      </c>
      <c r="W90" s="29">
        <f t="shared" si="19"/>
        <v>0</v>
      </c>
      <c r="X90" s="29">
        <f t="shared" si="20"/>
        <v>0</v>
      </c>
      <c r="Y90" s="29">
        <f t="shared" si="21"/>
        <v>0</v>
      </c>
    </row>
    <row r="91" spans="1:25" ht="20.25">
      <c r="A91" s="12">
        <v>89</v>
      </c>
      <c r="B91" s="13">
        <v>42642</v>
      </c>
      <c r="C91" s="14">
        <v>0.48541666666666666</v>
      </c>
      <c r="D91" s="106" t="s">
        <v>335</v>
      </c>
      <c r="E91" s="15" t="s">
        <v>350</v>
      </c>
      <c r="F91" s="33">
        <v>5.5</v>
      </c>
      <c r="G91" s="16">
        <v>42641</v>
      </c>
      <c r="H91" s="17">
        <v>0.7</v>
      </c>
      <c r="I91" s="47" t="s">
        <v>113</v>
      </c>
      <c r="J91" s="17">
        <f t="shared" si="14"/>
        <v>0.2145833333333333</v>
      </c>
      <c r="K91" s="135"/>
      <c r="L91" s="142">
        <f t="shared" si="15"/>
        <v>0</v>
      </c>
      <c r="M91" s="98"/>
      <c r="N91" s="98"/>
      <c r="R91" s="127">
        <f aca="true" t="shared" si="22" ref="R91:R154">24-C91</f>
        <v>23.514583333333334</v>
      </c>
      <c r="S91" s="127">
        <f aca="true" t="shared" si="23" ref="S91:S154">24-H91</f>
        <v>23.3</v>
      </c>
      <c r="T91" s="127">
        <f t="shared" si="16"/>
        <v>23.785416666666666</v>
      </c>
      <c r="U91" s="127" t="b">
        <f t="shared" si="17"/>
        <v>0</v>
      </c>
      <c r="V91" s="29">
        <f t="shared" si="18"/>
        <v>18</v>
      </c>
      <c r="W91" s="29">
        <f t="shared" si="19"/>
        <v>51</v>
      </c>
      <c r="X91" s="29">
        <f t="shared" si="20"/>
        <v>0</v>
      </c>
      <c r="Y91" s="29">
        <f t="shared" si="21"/>
        <v>0</v>
      </c>
    </row>
    <row r="92" spans="1:25" ht="20.25">
      <c r="A92" s="12">
        <v>90</v>
      </c>
      <c r="B92" s="13">
        <v>42642</v>
      </c>
      <c r="C92" s="14">
        <v>0.5208333333333334</v>
      </c>
      <c r="D92" s="108" t="s">
        <v>47</v>
      </c>
      <c r="E92" s="37" t="s">
        <v>47</v>
      </c>
      <c r="F92" s="33"/>
      <c r="G92" s="16"/>
      <c r="H92" s="17"/>
      <c r="I92" s="49" t="s">
        <v>148</v>
      </c>
      <c r="J92" s="17"/>
      <c r="K92" s="135"/>
      <c r="L92" s="142">
        <f t="shared" si="15"/>
        <v>0</v>
      </c>
      <c r="M92" s="98"/>
      <c r="N92" s="98"/>
      <c r="R92" s="127">
        <f t="shared" si="22"/>
        <v>23.479166666666668</v>
      </c>
      <c r="S92" s="127">
        <f t="shared" si="23"/>
        <v>24</v>
      </c>
      <c r="T92" s="127" t="b">
        <f t="shared" si="16"/>
        <v>0</v>
      </c>
      <c r="U92" s="127" t="b">
        <f t="shared" si="17"/>
        <v>0</v>
      </c>
      <c r="V92" s="29">
        <f t="shared" si="18"/>
        <v>0</v>
      </c>
      <c r="W92" s="29">
        <f t="shared" si="19"/>
        <v>0</v>
      </c>
      <c r="X92" s="29">
        <f t="shared" si="20"/>
        <v>0</v>
      </c>
      <c r="Y92" s="29">
        <f t="shared" si="21"/>
        <v>0</v>
      </c>
    </row>
    <row r="93" spans="1:25" ht="20.25">
      <c r="A93" s="12">
        <v>91</v>
      </c>
      <c r="B93" s="13">
        <v>42643</v>
      </c>
      <c r="C93" s="14">
        <v>0.125</v>
      </c>
      <c r="D93" s="106" t="s">
        <v>19</v>
      </c>
      <c r="E93" s="40" t="s">
        <v>19</v>
      </c>
      <c r="F93" s="33">
        <v>4.5</v>
      </c>
      <c r="G93" s="16">
        <v>42642</v>
      </c>
      <c r="H93" s="17">
        <v>0.49513888888888885</v>
      </c>
      <c r="I93" s="47" t="s">
        <v>19</v>
      </c>
      <c r="J93" s="17">
        <f t="shared" si="14"/>
        <v>0.37013888888888885</v>
      </c>
      <c r="K93" s="135"/>
      <c r="L93" s="142">
        <f t="shared" si="15"/>
        <v>0</v>
      </c>
      <c r="M93" s="98"/>
      <c r="N93" s="98"/>
      <c r="R93" s="127">
        <f t="shared" si="22"/>
        <v>23.875</v>
      </c>
      <c r="S93" s="127">
        <f t="shared" si="23"/>
        <v>23.50486111111111</v>
      </c>
      <c r="T93" s="127">
        <f t="shared" si="16"/>
        <v>23.62986111111111</v>
      </c>
      <c r="U93" s="127" t="b">
        <f t="shared" si="17"/>
        <v>0</v>
      </c>
      <c r="V93" s="29">
        <f t="shared" si="18"/>
        <v>15</v>
      </c>
      <c r="W93" s="29">
        <f t="shared" si="19"/>
        <v>7</v>
      </c>
      <c r="X93" s="29">
        <f t="shared" si="20"/>
        <v>0</v>
      </c>
      <c r="Y93" s="29">
        <f t="shared" si="21"/>
        <v>0</v>
      </c>
    </row>
    <row r="94" spans="1:25" ht="20.25">
      <c r="A94" s="12">
        <v>92</v>
      </c>
      <c r="B94" s="13">
        <v>42643</v>
      </c>
      <c r="C94" s="14">
        <v>0.5625</v>
      </c>
      <c r="D94" s="103" t="s">
        <v>2</v>
      </c>
      <c r="E94" s="15" t="s">
        <v>50</v>
      </c>
      <c r="F94" s="33">
        <v>4.5</v>
      </c>
      <c r="G94" s="16">
        <v>42642</v>
      </c>
      <c r="H94" s="17">
        <v>0.9090277777777778</v>
      </c>
      <c r="I94" s="47" t="s">
        <v>268</v>
      </c>
      <c r="J94" s="17">
        <f t="shared" si="14"/>
        <v>0.34652777777777777</v>
      </c>
      <c r="K94" s="135"/>
      <c r="L94" s="142">
        <f t="shared" si="15"/>
        <v>0</v>
      </c>
      <c r="M94" s="98"/>
      <c r="N94" s="98"/>
      <c r="R94" s="127">
        <f t="shared" si="22"/>
        <v>23.4375</v>
      </c>
      <c r="S94" s="127">
        <f t="shared" si="23"/>
        <v>23.090972222222224</v>
      </c>
      <c r="T94" s="127">
        <f t="shared" si="16"/>
        <v>23.653472222222224</v>
      </c>
      <c r="U94" s="127" t="b">
        <f t="shared" si="17"/>
        <v>0</v>
      </c>
      <c r="V94" s="29">
        <f t="shared" si="18"/>
        <v>15</v>
      </c>
      <c r="W94" s="29">
        <f t="shared" si="19"/>
        <v>41</v>
      </c>
      <c r="X94" s="29">
        <f t="shared" si="20"/>
        <v>0</v>
      </c>
      <c r="Y94" s="29">
        <f t="shared" si="21"/>
        <v>0</v>
      </c>
    </row>
    <row r="95" spans="1:25" ht="20.25">
      <c r="A95" s="12">
        <v>93</v>
      </c>
      <c r="B95" s="13">
        <v>42643</v>
      </c>
      <c r="C95" s="14">
        <v>0.6131944444444445</v>
      </c>
      <c r="D95" s="106" t="s">
        <v>158</v>
      </c>
      <c r="E95" s="15" t="s">
        <v>212</v>
      </c>
      <c r="F95" s="33">
        <v>4.4</v>
      </c>
      <c r="G95" s="16">
        <v>42643</v>
      </c>
      <c r="H95" s="17">
        <v>0.027083333333333334</v>
      </c>
      <c r="I95" s="47" t="s">
        <v>267</v>
      </c>
      <c r="J95" s="17">
        <f t="shared" si="14"/>
        <v>0.5861111111111111</v>
      </c>
      <c r="K95" s="135"/>
      <c r="L95" s="142">
        <f t="shared" si="15"/>
        <v>1</v>
      </c>
      <c r="M95" s="98">
        <f>HOUR(J95)</f>
        <v>14</v>
      </c>
      <c r="N95" s="98">
        <f>MINUTE(J95)</f>
        <v>4</v>
      </c>
      <c r="R95" s="127">
        <f t="shared" si="22"/>
        <v>23.386805555555554</v>
      </c>
      <c r="S95" s="127">
        <f t="shared" si="23"/>
        <v>23.972916666666666</v>
      </c>
      <c r="T95" s="127" t="b">
        <f t="shared" si="16"/>
        <v>0</v>
      </c>
      <c r="U95" s="127" t="b">
        <f t="shared" si="17"/>
        <v>0</v>
      </c>
      <c r="V95" s="29">
        <f t="shared" si="18"/>
        <v>0</v>
      </c>
      <c r="W95" s="29">
        <f t="shared" si="19"/>
        <v>0</v>
      </c>
      <c r="X95" s="29">
        <f t="shared" si="20"/>
        <v>0</v>
      </c>
      <c r="Y95" s="29">
        <f t="shared" si="21"/>
        <v>0</v>
      </c>
    </row>
    <row r="96" spans="1:25" ht="20.25">
      <c r="A96" s="12">
        <v>94</v>
      </c>
      <c r="B96" s="13">
        <v>42644</v>
      </c>
      <c r="C96" s="14">
        <v>0.6736111111111112</v>
      </c>
      <c r="D96" s="106" t="s">
        <v>38</v>
      </c>
      <c r="E96" s="15" t="s">
        <v>213</v>
      </c>
      <c r="F96" s="33">
        <v>4.3</v>
      </c>
      <c r="G96" s="16">
        <v>42643</v>
      </c>
      <c r="H96" s="17">
        <v>0.4826388888888889</v>
      </c>
      <c r="I96" s="49" t="s">
        <v>38</v>
      </c>
      <c r="J96" s="17">
        <f t="shared" si="14"/>
        <v>0.19097222222222227</v>
      </c>
      <c r="K96" s="135"/>
      <c r="L96" s="142">
        <f t="shared" si="15"/>
        <v>0</v>
      </c>
      <c r="M96" s="98"/>
      <c r="N96" s="98"/>
      <c r="R96" s="127">
        <f t="shared" si="22"/>
        <v>23.32638888888889</v>
      </c>
      <c r="S96" s="127">
        <f t="shared" si="23"/>
        <v>23.51736111111111</v>
      </c>
      <c r="T96" s="127">
        <f t="shared" si="16"/>
        <v>24.19097222222222</v>
      </c>
      <c r="U96" s="127" t="b">
        <f t="shared" si="17"/>
        <v>0</v>
      </c>
      <c r="V96" s="29">
        <f t="shared" si="18"/>
        <v>4</v>
      </c>
      <c r="W96" s="29">
        <f t="shared" si="19"/>
        <v>35</v>
      </c>
      <c r="X96" s="29">
        <f t="shared" si="20"/>
        <v>0</v>
      </c>
      <c r="Y96" s="29">
        <f t="shared" si="21"/>
        <v>0</v>
      </c>
    </row>
    <row r="97" spans="1:25" ht="20.25">
      <c r="A97" s="12">
        <v>95</v>
      </c>
      <c r="B97" s="13">
        <v>42645</v>
      </c>
      <c r="C97" s="14">
        <v>0.4986111111111111</v>
      </c>
      <c r="D97" s="108" t="s">
        <v>29</v>
      </c>
      <c r="E97" s="37" t="s">
        <v>29</v>
      </c>
      <c r="F97" s="33"/>
      <c r="G97" s="16"/>
      <c r="H97" s="17"/>
      <c r="I97" s="49" t="s">
        <v>148</v>
      </c>
      <c r="J97" s="17"/>
      <c r="K97" s="135"/>
      <c r="L97" s="142">
        <f t="shared" si="15"/>
        <v>0</v>
      </c>
      <c r="M97" s="98"/>
      <c r="N97" s="98"/>
      <c r="R97" s="127">
        <f t="shared" si="22"/>
        <v>23.50138888888889</v>
      </c>
      <c r="S97" s="127">
        <f t="shared" si="23"/>
        <v>24</v>
      </c>
      <c r="T97" s="127" t="b">
        <f t="shared" si="16"/>
        <v>0</v>
      </c>
      <c r="U97" s="127" t="b">
        <f t="shared" si="17"/>
        <v>0</v>
      </c>
      <c r="V97" s="29">
        <f t="shared" si="18"/>
        <v>0</v>
      </c>
      <c r="W97" s="29">
        <f t="shared" si="19"/>
        <v>0</v>
      </c>
      <c r="X97" s="29">
        <f t="shared" si="20"/>
        <v>0</v>
      </c>
      <c r="Y97" s="29">
        <f t="shared" si="21"/>
        <v>0</v>
      </c>
    </row>
    <row r="98" spans="1:25" ht="20.25">
      <c r="A98" s="12">
        <v>96</v>
      </c>
      <c r="B98" s="13">
        <v>42645</v>
      </c>
      <c r="C98" s="14">
        <v>0.7854166666666668</v>
      </c>
      <c r="D98" s="106" t="s">
        <v>51</v>
      </c>
      <c r="E98" s="15" t="s">
        <v>337</v>
      </c>
      <c r="F98" s="33">
        <v>4.4</v>
      </c>
      <c r="G98" s="16">
        <v>42644</v>
      </c>
      <c r="H98" s="17">
        <v>0.5493055555555556</v>
      </c>
      <c r="I98" s="49" t="s">
        <v>269</v>
      </c>
      <c r="J98" s="17">
        <f t="shared" si="14"/>
        <v>0.23611111111111116</v>
      </c>
      <c r="K98" s="135"/>
      <c r="L98" s="142">
        <f t="shared" si="15"/>
        <v>0</v>
      </c>
      <c r="M98" s="98"/>
      <c r="N98" s="98"/>
      <c r="R98" s="127">
        <f t="shared" si="22"/>
        <v>23.214583333333334</v>
      </c>
      <c r="S98" s="127">
        <f t="shared" si="23"/>
        <v>23.450694444444444</v>
      </c>
      <c r="T98" s="127">
        <f t="shared" si="16"/>
        <v>24.23611111111111</v>
      </c>
      <c r="U98" s="127" t="b">
        <f t="shared" si="17"/>
        <v>0</v>
      </c>
      <c r="V98" s="29">
        <f t="shared" si="18"/>
        <v>5</v>
      </c>
      <c r="W98" s="29">
        <f t="shared" si="19"/>
        <v>40</v>
      </c>
      <c r="X98" s="29">
        <f t="shared" si="20"/>
        <v>0</v>
      </c>
      <c r="Y98" s="29">
        <f t="shared" si="21"/>
        <v>0</v>
      </c>
    </row>
    <row r="99" spans="1:25" ht="20.25">
      <c r="A99" s="12">
        <v>97</v>
      </c>
      <c r="B99" s="13">
        <v>42646</v>
      </c>
      <c r="C99" s="14">
        <v>0.7916666666666666</v>
      </c>
      <c r="D99" s="108" t="s">
        <v>80</v>
      </c>
      <c r="E99" s="37" t="s">
        <v>80</v>
      </c>
      <c r="F99" s="33"/>
      <c r="G99" s="16"/>
      <c r="H99" s="17"/>
      <c r="I99" s="49" t="s">
        <v>148</v>
      </c>
      <c r="J99" s="17"/>
      <c r="K99" s="135"/>
      <c r="L99" s="142">
        <f t="shared" si="15"/>
        <v>0</v>
      </c>
      <c r="M99" s="98"/>
      <c r="N99" s="98"/>
      <c r="R99" s="127">
        <f t="shared" si="22"/>
        <v>23.208333333333332</v>
      </c>
      <c r="S99" s="127">
        <f t="shared" si="23"/>
        <v>24</v>
      </c>
      <c r="T99" s="127" t="b">
        <f t="shared" si="16"/>
        <v>0</v>
      </c>
      <c r="U99" s="127" t="b">
        <f t="shared" si="17"/>
        <v>0</v>
      </c>
      <c r="V99" s="29">
        <f t="shared" si="18"/>
        <v>0</v>
      </c>
      <c r="W99" s="29">
        <f t="shared" si="19"/>
        <v>0</v>
      </c>
      <c r="X99" s="29">
        <f t="shared" si="20"/>
        <v>0</v>
      </c>
      <c r="Y99" s="29">
        <f t="shared" si="21"/>
        <v>0</v>
      </c>
    </row>
    <row r="100" spans="1:25" ht="20.25">
      <c r="A100" s="69">
        <v>98</v>
      </c>
      <c r="B100" s="70">
        <v>42646</v>
      </c>
      <c r="C100" s="71">
        <v>0.8333333333333334</v>
      </c>
      <c r="D100" s="109" t="s">
        <v>45</v>
      </c>
      <c r="E100" s="73" t="s">
        <v>54</v>
      </c>
      <c r="F100" s="74">
        <v>5.2</v>
      </c>
      <c r="G100" s="70">
        <v>42646</v>
      </c>
      <c r="H100" s="71">
        <v>0.7548611111111111</v>
      </c>
      <c r="I100" s="75" t="s">
        <v>226</v>
      </c>
      <c r="J100" s="71">
        <f t="shared" si="14"/>
        <v>0.07847222222222228</v>
      </c>
      <c r="K100" s="134" t="s">
        <v>123</v>
      </c>
      <c r="L100" s="142">
        <f t="shared" si="15"/>
        <v>1</v>
      </c>
      <c r="M100" s="98">
        <f>HOUR(J100)</f>
        <v>1</v>
      </c>
      <c r="N100" s="98">
        <f>MINUTE(J100)</f>
        <v>53</v>
      </c>
      <c r="R100" s="127">
        <f t="shared" si="22"/>
        <v>23.166666666666668</v>
      </c>
      <c r="S100" s="127">
        <f t="shared" si="23"/>
        <v>23.24513888888889</v>
      </c>
      <c r="T100" s="127" t="b">
        <f t="shared" si="16"/>
        <v>0</v>
      </c>
      <c r="U100" s="127" t="b">
        <f t="shared" si="17"/>
        <v>0</v>
      </c>
      <c r="V100" s="29">
        <f t="shared" si="18"/>
        <v>0</v>
      </c>
      <c r="W100" s="29">
        <f t="shared" si="19"/>
        <v>0</v>
      </c>
      <c r="X100" s="29">
        <f t="shared" si="20"/>
        <v>0</v>
      </c>
      <c r="Y100" s="29">
        <f t="shared" si="21"/>
        <v>0</v>
      </c>
    </row>
    <row r="101" spans="1:25" ht="20.25">
      <c r="A101" s="12">
        <v>99</v>
      </c>
      <c r="B101" s="13">
        <v>42647</v>
      </c>
      <c r="C101" s="14">
        <v>0.6666666666666666</v>
      </c>
      <c r="D101" s="108" t="s">
        <v>223</v>
      </c>
      <c r="E101" s="15" t="s">
        <v>358</v>
      </c>
      <c r="F101" s="33"/>
      <c r="G101" s="16"/>
      <c r="H101" s="17"/>
      <c r="I101" s="49" t="s">
        <v>148</v>
      </c>
      <c r="J101" s="17"/>
      <c r="K101" s="135"/>
      <c r="L101" s="142">
        <f t="shared" si="15"/>
        <v>0</v>
      </c>
      <c r="M101" s="98"/>
      <c r="N101" s="98"/>
      <c r="R101" s="127">
        <f t="shared" si="22"/>
        <v>23.333333333333332</v>
      </c>
      <c r="S101" s="127">
        <f t="shared" si="23"/>
        <v>24</v>
      </c>
      <c r="T101" s="127" t="b">
        <f t="shared" si="16"/>
        <v>0</v>
      </c>
      <c r="U101" s="127" t="b">
        <f t="shared" si="17"/>
        <v>0</v>
      </c>
      <c r="V101" s="29">
        <f t="shared" si="18"/>
        <v>0</v>
      </c>
      <c r="W101" s="29">
        <f t="shared" si="19"/>
        <v>0</v>
      </c>
      <c r="X101" s="29">
        <f t="shared" si="20"/>
        <v>0</v>
      </c>
      <c r="Y101" s="29">
        <f t="shared" si="21"/>
        <v>0</v>
      </c>
    </row>
    <row r="102" spans="1:25" ht="20.25">
      <c r="A102" s="12">
        <v>100</v>
      </c>
      <c r="B102" s="13">
        <v>42647</v>
      </c>
      <c r="C102" s="14">
        <v>0.7916666666666666</v>
      </c>
      <c r="D102" s="106" t="s">
        <v>56</v>
      </c>
      <c r="E102" s="15" t="s">
        <v>57</v>
      </c>
      <c r="F102" s="33">
        <v>3</v>
      </c>
      <c r="G102" s="16">
        <v>42648</v>
      </c>
      <c r="H102" s="17">
        <v>0.1729166666666667</v>
      </c>
      <c r="I102" s="47" t="s">
        <v>90</v>
      </c>
      <c r="J102" s="17">
        <f t="shared" si="14"/>
        <v>0.6187499999999999</v>
      </c>
      <c r="K102" s="135"/>
      <c r="L102" s="142">
        <f t="shared" si="15"/>
        <v>0</v>
      </c>
      <c r="M102" s="98"/>
      <c r="N102" s="98"/>
      <c r="R102" s="127">
        <f t="shared" si="22"/>
        <v>23.208333333333332</v>
      </c>
      <c r="S102" s="127">
        <f t="shared" si="23"/>
        <v>23.827083333333334</v>
      </c>
      <c r="T102" s="127" t="b">
        <f t="shared" si="16"/>
        <v>0</v>
      </c>
      <c r="U102" s="127">
        <f t="shared" si="17"/>
        <v>23.381249999999998</v>
      </c>
      <c r="V102" s="29">
        <f t="shared" si="18"/>
        <v>0</v>
      </c>
      <c r="W102" s="29">
        <f t="shared" si="19"/>
        <v>0</v>
      </c>
      <c r="X102" s="29">
        <f t="shared" si="20"/>
        <v>9</v>
      </c>
      <c r="Y102" s="29">
        <f t="shared" si="21"/>
        <v>9</v>
      </c>
    </row>
    <row r="103" spans="1:25" ht="20.25">
      <c r="A103" s="69">
        <v>101</v>
      </c>
      <c r="B103" s="70">
        <v>42647</v>
      </c>
      <c r="C103" s="71">
        <v>0.8472222222222222</v>
      </c>
      <c r="D103" s="109" t="s">
        <v>15</v>
      </c>
      <c r="E103" s="73" t="s">
        <v>55</v>
      </c>
      <c r="F103" s="74">
        <v>4.4</v>
      </c>
      <c r="G103" s="70">
        <v>42647</v>
      </c>
      <c r="H103" s="71">
        <v>0.7055555555555556</v>
      </c>
      <c r="I103" s="75" t="s">
        <v>270</v>
      </c>
      <c r="J103" s="71">
        <f t="shared" si="14"/>
        <v>0.1416666666666666</v>
      </c>
      <c r="K103" s="134" t="s">
        <v>123</v>
      </c>
      <c r="L103" s="142">
        <f t="shared" si="15"/>
        <v>1</v>
      </c>
      <c r="M103" s="98">
        <f>HOUR(J103)</f>
        <v>3</v>
      </c>
      <c r="N103" s="98">
        <f>MINUTE(J103)</f>
        <v>24</v>
      </c>
      <c r="R103" s="127">
        <f t="shared" si="22"/>
        <v>23.15277777777778</v>
      </c>
      <c r="S103" s="127">
        <f t="shared" si="23"/>
        <v>23.294444444444444</v>
      </c>
      <c r="T103" s="127" t="b">
        <f t="shared" si="16"/>
        <v>0</v>
      </c>
      <c r="U103" s="127" t="b">
        <f t="shared" si="17"/>
        <v>0</v>
      </c>
      <c r="V103" s="29">
        <f t="shared" si="18"/>
        <v>0</v>
      </c>
      <c r="W103" s="29">
        <f t="shared" si="19"/>
        <v>0</v>
      </c>
      <c r="X103" s="29">
        <f t="shared" si="20"/>
        <v>0</v>
      </c>
      <c r="Y103" s="29">
        <f t="shared" si="21"/>
        <v>0</v>
      </c>
    </row>
    <row r="104" spans="1:25" ht="20.25">
      <c r="A104" s="12">
        <v>102</v>
      </c>
      <c r="B104" s="13">
        <v>42648</v>
      </c>
      <c r="C104" s="14">
        <v>0.2986111111111111</v>
      </c>
      <c r="D104" s="106" t="s">
        <v>58</v>
      </c>
      <c r="E104" s="15" t="s">
        <v>352</v>
      </c>
      <c r="F104" s="33">
        <v>3</v>
      </c>
      <c r="G104" s="16">
        <v>42647</v>
      </c>
      <c r="H104" s="17">
        <v>0.18680555555555556</v>
      </c>
      <c r="I104" s="47" t="s">
        <v>271</v>
      </c>
      <c r="J104" s="17">
        <f t="shared" si="14"/>
        <v>0.11180555555555555</v>
      </c>
      <c r="K104" s="135"/>
      <c r="L104" s="142">
        <f t="shared" si="15"/>
        <v>0</v>
      </c>
      <c r="M104" s="98"/>
      <c r="N104" s="98"/>
      <c r="R104" s="127">
        <f t="shared" si="22"/>
        <v>23.70138888888889</v>
      </c>
      <c r="S104" s="127">
        <f t="shared" si="23"/>
        <v>23.813194444444445</v>
      </c>
      <c r="T104" s="127">
        <f t="shared" si="16"/>
        <v>24.111805555555556</v>
      </c>
      <c r="U104" s="127" t="b">
        <f t="shared" si="17"/>
        <v>0</v>
      </c>
      <c r="V104" s="29">
        <f t="shared" si="18"/>
        <v>2</v>
      </c>
      <c r="W104" s="29">
        <f t="shared" si="19"/>
        <v>41</v>
      </c>
      <c r="X104" s="29">
        <f t="shared" si="20"/>
        <v>0</v>
      </c>
      <c r="Y104" s="29">
        <f t="shared" si="21"/>
        <v>0</v>
      </c>
    </row>
    <row r="105" spans="1:25" ht="20.25">
      <c r="A105" s="12">
        <v>103</v>
      </c>
      <c r="B105" s="13">
        <v>42649</v>
      </c>
      <c r="C105" s="14">
        <v>0.125</v>
      </c>
      <c r="D105" s="108" t="s">
        <v>60</v>
      </c>
      <c r="E105" s="37" t="s">
        <v>60</v>
      </c>
      <c r="F105" s="33">
        <v>3.9</v>
      </c>
      <c r="G105" s="16">
        <v>42647</v>
      </c>
      <c r="H105" s="17">
        <v>0.21875</v>
      </c>
      <c r="I105" s="49" t="s">
        <v>272</v>
      </c>
      <c r="J105" s="17">
        <f t="shared" si="14"/>
        <v>0.09375</v>
      </c>
      <c r="K105" s="135"/>
      <c r="L105" s="142">
        <f t="shared" si="15"/>
        <v>0</v>
      </c>
      <c r="M105" s="98"/>
      <c r="N105" s="98"/>
      <c r="R105" s="127">
        <f t="shared" si="22"/>
        <v>23.875</v>
      </c>
      <c r="S105" s="127">
        <f t="shared" si="23"/>
        <v>23.78125</v>
      </c>
      <c r="T105" s="127" t="b">
        <f t="shared" si="16"/>
        <v>0</v>
      </c>
      <c r="U105" s="127" t="b">
        <f t="shared" si="17"/>
        <v>0</v>
      </c>
      <c r="V105" s="29">
        <f t="shared" si="18"/>
        <v>0</v>
      </c>
      <c r="W105" s="29">
        <f t="shared" si="19"/>
        <v>0</v>
      </c>
      <c r="X105" s="29">
        <f t="shared" si="20"/>
        <v>0</v>
      </c>
      <c r="Y105" s="29">
        <f t="shared" si="21"/>
        <v>0</v>
      </c>
    </row>
    <row r="106" spans="1:25" ht="20.25">
      <c r="A106" s="12">
        <v>104</v>
      </c>
      <c r="B106" s="13">
        <v>42649</v>
      </c>
      <c r="C106" s="14">
        <v>0.6611111111111111</v>
      </c>
      <c r="D106" s="106" t="s">
        <v>58</v>
      </c>
      <c r="E106" s="15" t="s">
        <v>59</v>
      </c>
      <c r="F106" s="33">
        <v>3.4</v>
      </c>
      <c r="G106" s="16">
        <v>42649</v>
      </c>
      <c r="H106" s="17">
        <v>0.4534722222222222</v>
      </c>
      <c r="I106" s="47" t="s">
        <v>59</v>
      </c>
      <c r="J106" s="17">
        <f t="shared" si="14"/>
        <v>0.20763888888888887</v>
      </c>
      <c r="K106" s="135"/>
      <c r="L106" s="142">
        <f t="shared" si="15"/>
        <v>1</v>
      </c>
      <c r="M106" s="98">
        <f>HOUR(J106)</f>
        <v>4</v>
      </c>
      <c r="N106" s="98">
        <f>MINUTE(J106)</f>
        <v>59</v>
      </c>
      <c r="R106" s="127">
        <f t="shared" si="22"/>
        <v>23.33888888888889</v>
      </c>
      <c r="S106" s="127">
        <f t="shared" si="23"/>
        <v>23.54652777777778</v>
      </c>
      <c r="T106" s="127" t="b">
        <f t="shared" si="16"/>
        <v>0</v>
      </c>
      <c r="U106" s="127" t="b">
        <f t="shared" si="17"/>
        <v>0</v>
      </c>
      <c r="V106" s="29">
        <f t="shared" si="18"/>
        <v>0</v>
      </c>
      <c r="W106" s="29">
        <f t="shared" si="19"/>
        <v>0</v>
      </c>
      <c r="X106" s="29">
        <f t="shared" si="20"/>
        <v>0</v>
      </c>
      <c r="Y106" s="29">
        <f t="shared" si="21"/>
        <v>0</v>
      </c>
    </row>
    <row r="107" spans="1:25" ht="20.25">
      <c r="A107" s="12">
        <v>105</v>
      </c>
      <c r="B107" s="13">
        <v>42649</v>
      </c>
      <c r="C107" s="14">
        <v>0.9166666666666666</v>
      </c>
      <c r="D107" s="108" t="s">
        <v>157</v>
      </c>
      <c r="E107" s="15" t="s">
        <v>343</v>
      </c>
      <c r="F107" s="33"/>
      <c r="G107" s="16"/>
      <c r="H107" s="17"/>
      <c r="I107" s="49" t="s">
        <v>148</v>
      </c>
      <c r="J107" s="17"/>
      <c r="K107" s="135"/>
      <c r="L107" s="142">
        <f t="shared" si="15"/>
        <v>0</v>
      </c>
      <c r="M107" s="98"/>
      <c r="N107" s="98"/>
      <c r="R107" s="127">
        <f t="shared" si="22"/>
        <v>23.083333333333332</v>
      </c>
      <c r="S107" s="127">
        <f t="shared" si="23"/>
        <v>24</v>
      </c>
      <c r="T107" s="127" t="b">
        <f t="shared" si="16"/>
        <v>0</v>
      </c>
      <c r="U107" s="127" t="b">
        <f t="shared" si="17"/>
        <v>0</v>
      </c>
      <c r="V107" s="29">
        <f t="shared" si="18"/>
        <v>0</v>
      </c>
      <c r="W107" s="29">
        <f t="shared" si="19"/>
        <v>0</v>
      </c>
      <c r="X107" s="29">
        <f t="shared" si="20"/>
        <v>0</v>
      </c>
      <c r="Y107" s="29">
        <f t="shared" si="21"/>
        <v>0</v>
      </c>
    </row>
    <row r="108" spans="1:25" ht="20.25">
      <c r="A108" s="12">
        <v>106</v>
      </c>
      <c r="B108" s="13">
        <v>42649</v>
      </c>
      <c r="C108" s="14">
        <v>0.9784722222222223</v>
      </c>
      <c r="D108" s="108" t="s">
        <v>15</v>
      </c>
      <c r="E108" s="15" t="s">
        <v>16</v>
      </c>
      <c r="F108" s="33"/>
      <c r="G108" s="16"/>
      <c r="H108" s="17"/>
      <c r="I108" s="49" t="s">
        <v>148</v>
      </c>
      <c r="J108" s="17"/>
      <c r="K108" s="135"/>
      <c r="L108" s="142">
        <f t="shared" si="15"/>
        <v>0</v>
      </c>
      <c r="M108" s="98"/>
      <c r="N108" s="98"/>
      <c r="R108" s="127">
        <f t="shared" si="22"/>
        <v>23.021527777777777</v>
      </c>
      <c r="S108" s="127">
        <f t="shared" si="23"/>
        <v>24</v>
      </c>
      <c r="T108" s="127" t="b">
        <f t="shared" si="16"/>
        <v>0</v>
      </c>
      <c r="U108" s="127" t="b">
        <f t="shared" si="17"/>
        <v>0</v>
      </c>
      <c r="V108" s="29">
        <f t="shared" si="18"/>
        <v>0</v>
      </c>
      <c r="W108" s="29">
        <f t="shared" si="19"/>
        <v>0</v>
      </c>
      <c r="X108" s="29">
        <f t="shared" si="20"/>
        <v>0</v>
      </c>
      <c r="Y108" s="29">
        <f t="shared" si="21"/>
        <v>0</v>
      </c>
    </row>
    <row r="109" spans="1:25" ht="20.25">
      <c r="A109" s="12">
        <v>107</v>
      </c>
      <c r="B109" s="13">
        <v>42651</v>
      </c>
      <c r="C109" s="14">
        <v>0.5208333333333334</v>
      </c>
      <c r="D109" s="110" t="s">
        <v>32</v>
      </c>
      <c r="E109" s="15" t="s">
        <v>359</v>
      </c>
      <c r="F109" s="33">
        <v>4</v>
      </c>
      <c r="G109" s="16">
        <v>42651</v>
      </c>
      <c r="H109" s="17">
        <v>0.24861111111111112</v>
      </c>
      <c r="I109" s="50" t="s">
        <v>82</v>
      </c>
      <c r="J109" s="17">
        <f t="shared" si="14"/>
        <v>0.27222222222222225</v>
      </c>
      <c r="K109" s="135"/>
      <c r="L109" s="142">
        <f t="shared" si="15"/>
        <v>1</v>
      </c>
      <c r="M109" s="98">
        <f>HOUR(J109)</f>
        <v>6</v>
      </c>
      <c r="N109" s="98">
        <f>MINUTE(J109)</f>
        <v>32</v>
      </c>
      <c r="R109" s="127">
        <f t="shared" si="22"/>
        <v>23.479166666666668</v>
      </c>
      <c r="S109" s="127">
        <f t="shared" si="23"/>
        <v>23.75138888888889</v>
      </c>
      <c r="T109" s="127" t="b">
        <f t="shared" si="16"/>
        <v>0</v>
      </c>
      <c r="U109" s="127" t="b">
        <f t="shared" si="17"/>
        <v>0</v>
      </c>
      <c r="V109" s="29">
        <f t="shared" si="18"/>
        <v>0</v>
      </c>
      <c r="W109" s="29">
        <f t="shared" si="19"/>
        <v>0</v>
      </c>
      <c r="X109" s="29">
        <f t="shared" si="20"/>
        <v>0</v>
      </c>
      <c r="Y109" s="29">
        <f t="shared" si="21"/>
        <v>0</v>
      </c>
    </row>
    <row r="110" spans="1:25" ht="20.25">
      <c r="A110" s="12">
        <v>108</v>
      </c>
      <c r="B110" s="13">
        <v>42652</v>
      </c>
      <c r="C110" s="14">
        <v>0.041666666666666664</v>
      </c>
      <c r="D110" s="106" t="s">
        <v>155</v>
      </c>
      <c r="E110" s="15" t="s">
        <v>341</v>
      </c>
      <c r="F110" s="33"/>
      <c r="G110" s="16"/>
      <c r="H110" s="17"/>
      <c r="I110" s="49" t="s">
        <v>148</v>
      </c>
      <c r="J110" s="17"/>
      <c r="K110" s="135"/>
      <c r="L110" s="142">
        <f t="shared" si="15"/>
        <v>0</v>
      </c>
      <c r="M110" s="98"/>
      <c r="N110" s="98"/>
      <c r="R110" s="127">
        <f t="shared" si="22"/>
        <v>23.958333333333332</v>
      </c>
      <c r="S110" s="127">
        <f t="shared" si="23"/>
        <v>24</v>
      </c>
      <c r="T110" s="127" t="b">
        <f t="shared" si="16"/>
        <v>0</v>
      </c>
      <c r="U110" s="127" t="b">
        <f t="shared" si="17"/>
        <v>0</v>
      </c>
      <c r="V110" s="29">
        <f t="shared" si="18"/>
        <v>0</v>
      </c>
      <c r="W110" s="29">
        <f t="shared" si="19"/>
        <v>0</v>
      </c>
      <c r="X110" s="29">
        <f t="shared" si="20"/>
        <v>0</v>
      </c>
      <c r="Y110" s="29">
        <f t="shared" si="21"/>
        <v>0</v>
      </c>
    </row>
    <row r="111" spans="1:25" ht="20.25">
      <c r="A111" s="12">
        <v>109</v>
      </c>
      <c r="B111" s="13">
        <v>42652</v>
      </c>
      <c r="C111" s="14">
        <v>0.08333333333333333</v>
      </c>
      <c r="D111" s="106" t="s">
        <v>224</v>
      </c>
      <c r="E111" s="40" t="s">
        <v>224</v>
      </c>
      <c r="F111" s="33">
        <v>4.2</v>
      </c>
      <c r="G111" s="16">
        <v>42650</v>
      </c>
      <c r="H111" s="17">
        <v>0.2027777777777778</v>
      </c>
      <c r="I111" s="49" t="s">
        <v>97</v>
      </c>
      <c r="J111" s="17">
        <f t="shared" si="14"/>
        <v>0.11944444444444448</v>
      </c>
      <c r="K111" s="135"/>
      <c r="L111" s="142">
        <f t="shared" si="15"/>
        <v>0</v>
      </c>
      <c r="M111" s="98"/>
      <c r="N111" s="98"/>
      <c r="R111" s="127">
        <f t="shared" si="22"/>
        <v>23.916666666666668</v>
      </c>
      <c r="S111" s="127">
        <f t="shared" si="23"/>
        <v>23.79722222222222</v>
      </c>
      <c r="T111" s="127" t="b">
        <f t="shared" si="16"/>
        <v>0</v>
      </c>
      <c r="U111" s="127" t="b">
        <f t="shared" si="17"/>
        <v>0</v>
      </c>
      <c r="V111" s="29">
        <f t="shared" si="18"/>
        <v>0</v>
      </c>
      <c r="W111" s="29">
        <f t="shared" si="19"/>
        <v>0</v>
      </c>
      <c r="X111" s="29">
        <f t="shared" si="20"/>
        <v>0</v>
      </c>
      <c r="Y111" s="29">
        <f t="shared" si="21"/>
        <v>0</v>
      </c>
    </row>
    <row r="112" spans="1:25" ht="20.25">
      <c r="A112" s="12">
        <v>110</v>
      </c>
      <c r="B112" s="13">
        <v>42652</v>
      </c>
      <c r="C112" s="14">
        <v>0.11527777777777777</v>
      </c>
      <c r="D112" s="110" t="s">
        <v>1</v>
      </c>
      <c r="E112" s="15" t="s">
        <v>360</v>
      </c>
      <c r="F112" s="33">
        <v>4.4</v>
      </c>
      <c r="G112" s="16">
        <v>42652</v>
      </c>
      <c r="H112" s="17">
        <v>0.642361111111111</v>
      </c>
      <c r="I112" s="50" t="s">
        <v>108</v>
      </c>
      <c r="J112" s="17">
        <f t="shared" si="14"/>
        <v>0.5270833333333332</v>
      </c>
      <c r="K112" s="135"/>
      <c r="L112" s="142">
        <f t="shared" si="15"/>
        <v>1</v>
      </c>
      <c r="M112" s="98">
        <f>HOUR(J112)</f>
        <v>12</v>
      </c>
      <c r="N112" s="98">
        <f>MINUTE(J112)</f>
        <v>39</v>
      </c>
      <c r="R112" s="127">
        <f t="shared" si="22"/>
        <v>23.884722222222223</v>
      </c>
      <c r="S112" s="127">
        <f t="shared" si="23"/>
        <v>23.35763888888889</v>
      </c>
      <c r="T112" s="127" t="b">
        <f t="shared" si="16"/>
        <v>0</v>
      </c>
      <c r="U112" s="127" t="b">
        <f t="shared" si="17"/>
        <v>0</v>
      </c>
      <c r="V112" s="29">
        <f t="shared" si="18"/>
        <v>0</v>
      </c>
      <c r="W112" s="29">
        <f t="shared" si="19"/>
        <v>0</v>
      </c>
      <c r="X112" s="29">
        <f t="shared" si="20"/>
        <v>0</v>
      </c>
      <c r="Y112" s="29">
        <f t="shared" si="21"/>
        <v>0</v>
      </c>
    </row>
    <row r="113" spans="1:25" ht="20.25">
      <c r="A113" s="12">
        <v>111</v>
      </c>
      <c r="B113" s="13">
        <v>42652</v>
      </c>
      <c r="C113" s="14">
        <v>0.9583333333333334</v>
      </c>
      <c r="D113" s="108" t="s">
        <v>155</v>
      </c>
      <c r="E113" s="37" t="s">
        <v>155</v>
      </c>
      <c r="F113" s="33"/>
      <c r="G113" s="16"/>
      <c r="H113" s="17"/>
      <c r="I113" s="49" t="s">
        <v>148</v>
      </c>
      <c r="J113" s="17"/>
      <c r="K113" s="135"/>
      <c r="L113" s="142">
        <f t="shared" si="15"/>
        <v>0</v>
      </c>
      <c r="M113" s="98"/>
      <c r="N113" s="98"/>
      <c r="R113" s="127">
        <f t="shared" si="22"/>
        <v>23.041666666666668</v>
      </c>
      <c r="S113" s="127">
        <f t="shared" si="23"/>
        <v>24</v>
      </c>
      <c r="T113" s="127" t="b">
        <f t="shared" si="16"/>
        <v>0</v>
      </c>
      <c r="U113" s="127" t="b">
        <f t="shared" si="17"/>
        <v>0</v>
      </c>
      <c r="V113" s="29">
        <f t="shared" si="18"/>
        <v>0</v>
      </c>
      <c r="W113" s="29">
        <f t="shared" si="19"/>
        <v>0</v>
      </c>
      <c r="X113" s="29">
        <f t="shared" si="20"/>
        <v>0</v>
      </c>
      <c r="Y113" s="29">
        <f t="shared" si="21"/>
        <v>0</v>
      </c>
    </row>
    <row r="114" spans="1:25" ht="20.25">
      <c r="A114" s="12">
        <v>112</v>
      </c>
      <c r="B114" s="13">
        <v>42653</v>
      </c>
      <c r="C114" s="14">
        <v>0.38819444444444445</v>
      </c>
      <c r="D114" s="108" t="s">
        <v>19</v>
      </c>
      <c r="E114" s="37" t="s">
        <v>19</v>
      </c>
      <c r="F114" s="33"/>
      <c r="G114" s="16"/>
      <c r="H114" s="17"/>
      <c r="I114" s="49" t="s">
        <v>148</v>
      </c>
      <c r="J114" s="17"/>
      <c r="K114" s="135"/>
      <c r="L114" s="142">
        <f t="shared" si="15"/>
        <v>0</v>
      </c>
      <c r="M114" s="98"/>
      <c r="N114" s="98"/>
      <c r="R114" s="127">
        <f t="shared" si="22"/>
        <v>23.611805555555556</v>
      </c>
      <c r="S114" s="127">
        <f t="shared" si="23"/>
        <v>24</v>
      </c>
      <c r="T114" s="127" t="b">
        <f t="shared" si="16"/>
        <v>0</v>
      </c>
      <c r="U114" s="127" t="b">
        <f t="shared" si="17"/>
        <v>0</v>
      </c>
      <c r="V114" s="29">
        <f t="shared" si="18"/>
        <v>0</v>
      </c>
      <c r="W114" s="29">
        <f t="shared" si="19"/>
        <v>0</v>
      </c>
      <c r="X114" s="29">
        <f t="shared" si="20"/>
        <v>0</v>
      </c>
      <c r="Y114" s="29">
        <f t="shared" si="21"/>
        <v>0</v>
      </c>
    </row>
    <row r="115" spans="1:25" ht="20.25">
      <c r="A115" s="12">
        <v>113</v>
      </c>
      <c r="B115" s="13">
        <v>42653</v>
      </c>
      <c r="C115" s="14">
        <v>0.43472222222222223</v>
      </c>
      <c r="D115" s="110" t="s">
        <v>56</v>
      </c>
      <c r="E115" s="15" t="s">
        <v>330</v>
      </c>
      <c r="F115" s="33">
        <v>3</v>
      </c>
      <c r="G115" s="16">
        <v>42653</v>
      </c>
      <c r="H115" s="17">
        <v>0.7847222222222222</v>
      </c>
      <c r="I115" s="50" t="s">
        <v>120</v>
      </c>
      <c r="J115" s="17">
        <f t="shared" si="14"/>
        <v>0.35</v>
      </c>
      <c r="K115" s="135"/>
      <c r="L115" s="142">
        <f t="shared" si="15"/>
        <v>1</v>
      </c>
      <c r="M115" s="98">
        <f>HOUR(J115)</f>
        <v>8</v>
      </c>
      <c r="N115" s="98">
        <f>MINUTE(J115)</f>
        <v>24</v>
      </c>
      <c r="R115" s="127">
        <f t="shared" si="22"/>
        <v>23.565277777777776</v>
      </c>
      <c r="S115" s="127">
        <f t="shared" si="23"/>
        <v>23.21527777777778</v>
      </c>
      <c r="T115" s="127" t="b">
        <f t="shared" si="16"/>
        <v>0</v>
      </c>
      <c r="U115" s="127" t="b">
        <f t="shared" si="17"/>
        <v>0</v>
      </c>
      <c r="V115" s="29">
        <f t="shared" si="18"/>
        <v>0</v>
      </c>
      <c r="W115" s="29">
        <f t="shared" si="19"/>
        <v>0</v>
      </c>
      <c r="X115" s="29">
        <f t="shared" si="20"/>
        <v>0</v>
      </c>
      <c r="Y115" s="29">
        <f t="shared" si="21"/>
        <v>0</v>
      </c>
    </row>
    <row r="116" spans="1:25" ht="20.25">
      <c r="A116" s="69">
        <v>114</v>
      </c>
      <c r="B116" s="70">
        <v>42653</v>
      </c>
      <c r="C116" s="71">
        <v>0.4916666666666667</v>
      </c>
      <c r="D116" s="107" t="s">
        <v>17</v>
      </c>
      <c r="E116" s="73" t="s">
        <v>340</v>
      </c>
      <c r="F116" s="74">
        <v>3</v>
      </c>
      <c r="G116" s="70">
        <v>42653</v>
      </c>
      <c r="H116" s="71">
        <v>0.5576388888888889</v>
      </c>
      <c r="I116" s="75" t="s">
        <v>273</v>
      </c>
      <c r="J116" s="71">
        <f t="shared" si="14"/>
        <v>0.06597222222222221</v>
      </c>
      <c r="K116" s="134" t="s">
        <v>123</v>
      </c>
      <c r="L116" s="142">
        <f t="shared" si="15"/>
        <v>1</v>
      </c>
      <c r="M116" s="98">
        <f>HOUR(J116)</f>
        <v>1</v>
      </c>
      <c r="N116" s="98">
        <f>MINUTE(J116)</f>
        <v>35</v>
      </c>
      <c r="R116" s="127">
        <f t="shared" si="22"/>
        <v>23.508333333333333</v>
      </c>
      <c r="S116" s="127">
        <f t="shared" si="23"/>
        <v>23.44236111111111</v>
      </c>
      <c r="T116" s="127" t="b">
        <f t="shared" si="16"/>
        <v>0</v>
      </c>
      <c r="U116" s="127" t="b">
        <f t="shared" si="17"/>
        <v>0</v>
      </c>
      <c r="V116" s="29">
        <f t="shared" si="18"/>
        <v>0</v>
      </c>
      <c r="W116" s="29">
        <f t="shared" si="19"/>
        <v>0</v>
      </c>
      <c r="X116" s="29">
        <f t="shared" si="20"/>
        <v>0</v>
      </c>
      <c r="Y116" s="29">
        <f t="shared" si="21"/>
        <v>0</v>
      </c>
    </row>
    <row r="117" spans="1:25" ht="20.25">
      <c r="A117" s="69">
        <v>115</v>
      </c>
      <c r="B117" s="70">
        <v>42654</v>
      </c>
      <c r="C117" s="71">
        <v>0.517361111111111</v>
      </c>
      <c r="D117" s="111" t="s">
        <v>17</v>
      </c>
      <c r="E117" s="73" t="s">
        <v>17</v>
      </c>
      <c r="F117" s="74">
        <v>4.5</v>
      </c>
      <c r="G117" s="70">
        <v>42654</v>
      </c>
      <c r="H117" s="71">
        <v>0.4916666666666667</v>
      </c>
      <c r="I117" s="77" t="s">
        <v>17</v>
      </c>
      <c r="J117" s="71">
        <f t="shared" si="14"/>
        <v>0.025694444444444353</v>
      </c>
      <c r="K117" s="134" t="s">
        <v>123</v>
      </c>
      <c r="L117" s="142">
        <f t="shared" si="15"/>
        <v>1</v>
      </c>
      <c r="M117" s="98">
        <f>HOUR(J117)</f>
        <v>0</v>
      </c>
      <c r="N117" s="98">
        <f>MINUTE(J117)</f>
        <v>37</v>
      </c>
      <c r="R117" s="127">
        <f t="shared" si="22"/>
        <v>23.48263888888889</v>
      </c>
      <c r="S117" s="127">
        <f t="shared" si="23"/>
        <v>23.508333333333333</v>
      </c>
      <c r="T117" s="127" t="b">
        <f t="shared" si="16"/>
        <v>0</v>
      </c>
      <c r="U117" s="127" t="b">
        <f t="shared" si="17"/>
        <v>0</v>
      </c>
      <c r="V117" s="29">
        <f t="shared" si="18"/>
        <v>0</v>
      </c>
      <c r="W117" s="29">
        <f t="shared" si="19"/>
        <v>0</v>
      </c>
      <c r="X117" s="29">
        <f t="shared" si="20"/>
        <v>0</v>
      </c>
      <c r="Y117" s="29">
        <f t="shared" si="21"/>
        <v>0</v>
      </c>
    </row>
    <row r="118" spans="1:25" ht="20.25">
      <c r="A118" s="69">
        <v>116</v>
      </c>
      <c r="B118" s="70">
        <v>42655</v>
      </c>
      <c r="C118" s="71">
        <v>0.03333333333333333</v>
      </c>
      <c r="D118" s="109" t="s">
        <v>2</v>
      </c>
      <c r="E118" s="73" t="s">
        <v>218</v>
      </c>
      <c r="F118" s="74">
        <v>5.3</v>
      </c>
      <c r="G118" s="70">
        <v>42655</v>
      </c>
      <c r="H118" s="71">
        <v>0.06875</v>
      </c>
      <c r="I118" s="75" t="s">
        <v>95</v>
      </c>
      <c r="J118" s="71">
        <f t="shared" si="14"/>
        <v>0.03541666666666667</v>
      </c>
      <c r="K118" s="134" t="s">
        <v>123</v>
      </c>
      <c r="L118" s="142">
        <f t="shared" si="15"/>
        <v>1</v>
      </c>
      <c r="M118" s="98">
        <f>HOUR(J118)</f>
        <v>0</v>
      </c>
      <c r="N118" s="98">
        <f>MINUTE(J118)</f>
        <v>51</v>
      </c>
      <c r="R118" s="127">
        <f t="shared" si="22"/>
        <v>23.966666666666665</v>
      </c>
      <c r="S118" s="127">
        <f t="shared" si="23"/>
        <v>23.93125</v>
      </c>
      <c r="T118" s="127" t="b">
        <f t="shared" si="16"/>
        <v>0</v>
      </c>
      <c r="U118" s="127" t="b">
        <f t="shared" si="17"/>
        <v>0</v>
      </c>
      <c r="V118" s="29">
        <f t="shared" si="18"/>
        <v>0</v>
      </c>
      <c r="W118" s="29">
        <f t="shared" si="19"/>
        <v>0</v>
      </c>
      <c r="X118" s="29">
        <f t="shared" si="20"/>
        <v>0</v>
      </c>
      <c r="Y118" s="29">
        <f t="shared" si="21"/>
        <v>0</v>
      </c>
    </row>
    <row r="119" spans="1:25" ht="20.25">
      <c r="A119" s="12">
        <v>117</v>
      </c>
      <c r="B119" s="13">
        <v>42656</v>
      </c>
      <c r="C119" s="14">
        <v>0.4048611111111111</v>
      </c>
      <c r="D119" s="110" t="s">
        <v>51</v>
      </c>
      <c r="E119" s="15" t="s">
        <v>361</v>
      </c>
      <c r="F119" s="33"/>
      <c r="G119" s="16">
        <v>42655</v>
      </c>
      <c r="H119" s="17">
        <v>0.6458333333333334</v>
      </c>
      <c r="I119" s="51" t="s">
        <v>125</v>
      </c>
      <c r="J119" s="17">
        <f t="shared" si="14"/>
        <v>0.24097222222222225</v>
      </c>
      <c r="K119" s="135" t="s">
        <v>188</v>
      </c>
      <c r="L119" s="142">
        <f t="shared" si="15"/>
        <v>0</v>
      </c>
      <c r="M119" s="98"/>
      <c r="N119" s="98"/>
      <c r="R119" s="127">
        <f t="shared" si="22"/>
        <v>23.59513888888889</v>
      </c>
      <c r="S119" s="127">
        <f t="shared" si="23"/>
        <v>23.354166666666668</v>
      </c>
      <c r="T119" s="127">
        <f t="shared" si="16"/>
        <v>23.759027777777778</v>
      </c>
      <c r="U119" s="127" t="b">
        <f t="shared" si="17"/>
        <v>0</v>
      </c>
      <c r="V119" s="29">
        <f t="shared" si="18"/>
        <v>18</v>
      </c>
      <c r="W119" s="29">
        <f t="shared" si="19"/>
        <v>13</v>
      </c>
      <c r="X119" s="29">
        <f t="shared" si="20"/>
        <v>0</v>
      </c>
      <c r="Y119" s="29">
        <f t="shared" si="21"/>
        <v>0</v>
      </c>
    </row>
    <row r="120" spans="1:25" ht="20.25">
      <c r="A120" s="12">
        <v>118</v>
      </c>
      <c r="B120" s="13">
        <v>42656</v>
      </c>
      <c r="C120" s="14">
        <v>0.42291666666666666</v>
      </c>
      <c r="D120" s="110" t="s">
        <v>79</v>
      </c>
      <c r="E120" s="15" t="s">
        <v>79</v>
      </c>
      <c r="F120" s="33">
        <v>3.2</v>
      </c>
      <c r="G120" s="16">
        <v>42656</v>
      </c>
      <c r="H120" s="17">
        <v>0.6208333333333333</v>
      </c>
      <c r="I120" s="50" t="s">
        <v>98</v>
      </c>
      <c r="J120" s="17">
        <f t="shared" si="14"/>
        <v>0.19791666666666669</v>
      </c>
      <c r="K120" s="135"/>
      <c r="L120" s="142">
        <f t="shared" si="15"/>
        <v>1</v>
      </c>
      <c r="M120" s="98">
        <f>HOUR(J120)</f>
        <v>4</v>
      </c>
      <c r="N120" s="98">
        <f>MINUTE(J120)</f>
        <v>45</v>
      </c>
      <c r="R120" s="127">
        <f t="shared" si="22"/>
        <v>23.577083333333334</v>
      </c>
      <c r="S120" s="127">
        <f t="shared" si="23"/>
        <v>23.379166666666666</v>
      </c>
      <c r="T120" s="127" t="b">
        <f t="shared" si="16"/>
        <v>0</v>
      </c>
      <c r="U120" s="127" t="b">
        <f t="shared" si="17"/>
        <v>0</v>
      </c>
      <c r="V120" s="29">
        <f t="shared" si="18"/>
        <v>0</v>
      </c>
      <c r="W120" s="29">
        <f t="shared" si="19"/>
        <v>0</v>
      </c>
      <c r="X120" s="29">
        <f t="shared" si="20"/>
        <v>0</v>
      </c>
      <c r="Y120" s="29">
        <f t="shared" si="21"/>
        <v>0</v>
      </c>
    </row>
    <row r="121" spans="1:25" ht="20.25">
      <c r="A121" s="69">
        <v>119</v>
      </c>
      <c r="B121" s="70">
        <v>42656</v>
      </c>
      <c r="C121" s="71">
        <v>0.5673611111111111</v>
      </c>
      <c r="D121" s="111" t="s">
        <v>45</v>
      </c>
      <c r="E121" s="73" t="s">
        <v>45</v>
      </c>
      <c r="F121" s="74">
        <v>4.7</v>
      </c>
      <c r="G121" s="70">
        <v>42656</v>
      </c>
      <c r="H121" s="71">
        <v>0.4826388888888889</v>
      </c>
      <c r="I121" s="77" t="s">
        <v>110</v>
      </c>
      <c r="J121" s="71">
        <f t="shared" si="14"/>
        <v>0.0847222222222222</v>
      </c>
      <c r="K121" s="134" t="s">
        <v>123</v>
      </c>
      <c r="L121" s="142">
        <f t="shared" si="15"/>
        <v>1</v>
      </c>
      <c r="M121" s="98">
        <f>HOUR(J121)</f>
        <v>2</v>
      </c>
      <c r="N121" s="98">
        <f>MINUTE(J121)</f>
        <v>2</v>
      </c>
      <c r="R121" s="127">
        <f t="shared" si="22"/>
        <v>23.43263888888889</v>
      </c>
      <c r="S121" s="127">
        <f t="shared" si="23"/>
        <v>23.51736111111111</v>
      </c>
      <c r="T121" s="127" t="b">
        <f t="shared" si="16"/>
        <v>0</v>
      </c>
      <c r="U121" s="127" t="b">
        <f t="shared" si="17"/>
        <v>0</v>
      </c>
      <c r="V121" s="29">
        <f t="shared" si="18"/>
        <v>0</v>
      </c>
      <c r="W121" s="29">
        <f t="shared" si="19"/>
        <v>0</v>
      </c>
      <c r="X121" s="29">
        <f t="shared" si="20"/>
        <v>0</v>
      </c>
      <c r="Y121" s="29">
        <f t="shared" si="21"/>
        <v>0</v>
      </c>
    </row>
    <row r="122" spans="1:25" ht="20.25">
      <c r="A122" s="12">
        <v>120</v>
      </c>
      <c r="B122" s="13">
        <v>42658</v>
      </c>
      <c r="C122" s="14">
        <v>0.1729166666666667</v>
      </c>
      <c r="D122" s="110" t="s">
        <v>32</v>
      </c>
      <c r="E122" s="15" t="s">
        <v>362</v>
      </c>
      <c r="F122" s="33">
        <v>4.8</v>
      </c>
      <c r="G122" s="16">
        <v>42657</v>
      </c>
      <c r="H122" s="17">
        <v>0.07152777777777779</v>
      </c>
      <c r="I122" s="51" t="s">
        <v>82</v>
      </c>
      <c r="J122" s="17">
        <f t="shared" si="14"/>
        <v>0.1013888888888889</v>
      </c>
      <c r="K122" s="135"/>
      <c r="L122" s="142">
        <f t="shared" si="15"/>
        <v>0</v>
      </c>
      <c r="M122" s="98"/>
      <c r="N122" s="98"/>
      <c r="R122" s="127">
        <f t="shared" si="22"/>
        <v>23.827083333333334</v>
      </c>
      <c r="S122" s="127">
        <f t="shared" si="23"/>
        <v>23.928472222222222</v>
      </c>
      <c r="T122" s="127">
        <f t="shared" si="16"/>
        <v>24.101388888888888</v>
      </c>
      <c r="U122" s="127" t="b">
        <f t="shared" si="17"/>
        <v>0</v>
      </c>
      <c r="V122" s="29">
        <f t="shared" si="18"/>
        <v>2</v>
      </c>
      <c r="W122" s="29">
        <f t="shared" si="19"/>
        <v>26</v>
      </c>
      <c r="X122" s="29">
        <f t="shared" si="20"/>
        <v>0</v>
      </c>
      <c r="Y122" s="29">
        <f t="shared" si="21"/>
        <v>0</v>
      </c>
    </row>
    <row r="123" spans="1:25" ht="20.25">
      <c r="A123" s="12">
        <v>121</v>
      </c>
      <c r="B123" s="13">
        <v>42659</v>
      </c>
      <c r="C123" s="14">
        <v>0.05069444444444445</v>
      </c>
      <c r="D123" s="110" t="s">
        <v>115</v>
      </c>
      <c r="E123" s="15" t="s">
        <v>363</v>
      </c>
      <c r="F123" s="33">
        <v>4.5</v>
      </c>
      <c r="G123" s="16">
        <v>42659</v>
      </c>
      <c r="H123" s="17">
        <v>0.24444444444444446</v>
      </c>
      <c r="I123" s="50" t="s">
        <v>115</v>
      </c>
      <c r="J123" s="17">
        <f t="shared" si="14"/>
        <v>0.19375</v>
      </c>
      <c r="K123" s="135"/>
      <c r="L123" s="142">
        <f t="shared" si="15"/>
        <v>1</v>
      </c>
      <c r="M123" s="98">
        <f>HOUR(J123)</f>
        <v>4</v>
      </c>
      <c r="N123" s="98">
        <f>MINUTE(J123)</f>
        <v>39</v>
      </c>
      <c r="R123" s="127">
        <f t="shared" si="22"/>
        <v>23.949305555555554</v>
      </c>
      <c r="S123" s="127">
        <f t="shared" si="23"/>
        <v>23.755555555555556</v>
      </c>
      <c r="T123" s="127" t="b">
        <f t="shared" si="16"/>
        <v>0</v>
      </c>
      <c r="U123" s="127" t="b">
        <f t="shared" si="17"/>
        <v>0</v>
      </c>
      <c r="V123" s="29">
        <f t="shared" si="18"/>
        <v>0</v>
      </c>
      <c r="W123" s="29">
        <f t="shared" si="19"/>
        <v>0</v>
      </c>
      <c r="X123" s="29">
        <f t="shared" si="20"/>
        <v>0</v>
      </c>
      <c r="Y123" s="29">
        <f t="shared" si="21"/>
        <v>0</v>
      </c>
    </row>
    <row r="124" spans="1:25" ht="20.25">
      <c r="A124" s="12">
        <v>122</v>
      </c>
      <c r="B124" s="13">
        <v>42660</v>
      </c>
      <c r="C124" s="14">
        <v>0.08888888888888889</v>
      </c>
      <c r="D124" s="112" t="s">
        <v>58</v>
      </c>
      <c r="E124" s="15" t="s">
        <v>59</v>
      </c>
      <c r="F124" s="33">
        <v>3</v>
      </c>
      <c r="G124" s="16">
        <v>42661</v>
      </c>
      <c r="H124" s="17">
        <v>0.16944444444444443</v>
      </c>
      <c r="I124" s="50" t="s">
        <v>59</v>
      </c>
      <c r="J124" s="17">
        <f t="shared" si="14"/>
        <v>0.08055555555555553</v>
      </c>
      <c r="K124" s="135"/>
      <c r="L124" s="142">
        <f t="shared" si="15"/>
        <v>0</v>
      </c>
      <c r="M124" s="98"/>
      <c r="N124" s="98"/>
      <c r="R124" s="127">
        <f t="shared" si="22"/>
        <v>23.91111111111111</v>
      </c>
      <c r="S124" s="127">
        <f t="shared" si="23"/>
        <v>23.830555555555556</v>
      </c>
      <c r="T124" s="127" t="b">
        <f t="shared" si="16"/>
        <v>0</v>
      </c>
      <c r="U124" s="127">
        <f t="shared" si="17"/>
        <v>24.080555555555556</v>
      </c>
      <c r="V124" s="29">
        <f t="shared" si="18"/>
        <v>0</v>
      </c>
      <c r="W124" s="29">
        <f t="shared" si="19"/>
        <v>0</v>
      </c>
      <c r="X124" s="29">
        <f t="shared" si="20"/>
        <v>1</v>
      </c>
      <c r="Y124" s="29">
        <f t="shared" si="21"/>
        <v>56</v>
      </c>
    </row>
    <row r="125" spans="1:25" ht="20.25">
      <c r="A125" s="12">
        <v>123</v>
      </c>
      <c r="B125" s="13">
        <v>42660</v>
      </c>
      <c r="C125" s="14">
        <v>0.6645833333333333</v>
      </c>
      <c r="D125" s="106" t="s">
        <v>1</v>
      </c>
      <c r="E125" s="15" t="s">
        <v>344</v>
      </c>
      <c r="F125" s="33">
        <v>3.1</v>
      </c>
      <c r="G125" s="16">
        <v>42659</v>
      </c>
      <c r="H125" s="17">
        <v>0.4756944444444444</v>
      </c>
      <c r="I125" s="49" t="s">
        <v>274</v>
      </c>
      <c r="J125" s="17">
        <f t="shared" si="14"/>
        <v>0.18888888888888888</v>
      </c>
      <c r="K125" s="135"/>
      <c r="L125" s="142">
        <f t="shared" si="15"/>
        <v>0</v>
      </c>
      <c r="M125" s="98"/>
      <c r="N125" s="98"/>
      <c r="R125" s="127">
        <f t="shared" si="22"/>
        <v>23.335416666666667</v>
      </c>
      <c r="S125" s="127">
        <f t="shared" si="23"/>
        <v>23.524305555555557</v>
      </c>
      <c r="T125" s="127">
        <f t="shared" si="16"/>
        <v>24.18888888888889</v>
      </c>
      <c r="U125" s="127" t="b">
        <f t="shared" si="17"/>
        <v>0</v>
      </c>
      <c r="V125" s="29">
        <f t="shared" si="18"/>
        <v>4</v>
      </c>
      <c r="W125" s="29">
        <f t="shared" si="19"/>
        <v>32</v>
      </c>
      <c r="X125" s="29">
        <f t="shared" si="20"/>
        <v>0</v>
      </c>
      <c r="Y125" s="29">
        <f t="shared" si="21"/>
        <v>0</v>
      </c>
    </row>
    <row r="126" spans="1:25" ht="20.25">
      <c r="A126" s="69">
        <v>124</v>
      </c>
      <c r="B126" s="70">
        <v>42661</v>
      </c>
      <c r="C126" s="71">
        <v>0.28680555555555554</v>
      </c>
      <c r="D126" s="111" t="s">
        <v>22</v>
      </c>
      <c r="E126" s="73" t="s">
        <v>364</v>
      </c>
      <c r="F126" s="74">
        <v>5</v>
      </c>
      <c r="G126" s="70">
        <v>42661</v>
      </c>
      <c r="H126" s="71">
        <v>0.32708333333333334</v>
      </c>
      <c r="I126" s="77" t="s">
        <v>102</v>
      </c>
      <c r="J126" s="71">
        <f t="shared" si="14"/>
        <v>0.0402777777777778</v>
      </c>
      <c r="K126" s="134" t="s">
        <v>123</v>
      </c>
      <c r="L126" s="142">
        <f t="shared" si="15"/>
        <v>1</v>
      </c>
      <c r="M126" s="98">
        <f>HOUR(J126)</f>
        <v>0</v>
      </c>
      <c r="N126" s="98">
        <f>MINUTE(J126)</f>
        <v>58</v>
      </c>
      <c r="R126" s="127">
        <f t="shared" si="22"/>
        <v>23.713194444444444</v>
      </c>
      <c r="S126" s="127">
        <f t="shared" si="23"/>
        <v>23.672916666666666</v>
      </c>
      <c r="T126" s="127" t="b">
        <f t="shared" si="16"/>
        <v>0</v>
      </c>
      <c r="U126" s="127" t="b">
        <f t="shared" si="17"/>
        <v>0</v>
      </c>
      <c r="V126" s="29">
        <f t="shared" si="18"/>
        <v>0</v>
      </c>
      <c r="W126" s="29">
        <f t="shared" si="19"/>
        <v>0</v>
      </c>
      <c r="X126" s="29">
        <f t="shared" si="20"/>
        <v>0</v>
      </c>
      <c r="Y126" s="29">
        <f t="shared" si="21"/>
        <v>0</v>
      </c>
    </row>
    <row r="127" spans="1:25" ht="20.25">
      <c r="A127" s="12">
        <v>125</v>
      </c>
      <c r="B127" s="13">
        <v>42661</v>
      </c>
      <c r="C127" s="14">
        <v>0.7527777777777778</v>
      </c>
      <c r="D127" s="106" t="s">
        <v>42</v>
      </c>
      <c r="E127" s="15" t="s">
        <v>43</v>
      </c>
      <c r="F127" s="33">
        <v>3.5</v>
      </c>
      <c r="G127" s="16">
        <v>42659</v>
      </c>
      <c r="H127" s="17">
        <v>0.8236111111111111</v>
      </c>
      <c r="I127" s="49" t="s">
        <v>276</v>
      </c>
      <c r="J127" s="17">
        <f t="shared" si="14"/>
        <v>0.0708333333333333</v>
      </c>
      <c r="K127" s="135"/>
      <c r="L127" s="142">
        <f t="shared" si="15"/>
        <v>0</v>
      </c>
      <c r="M127" s="98"/>
      <c r="N127" s="98"/>
      <c r="R127" s="127">
        <f t="shared" si="22"/>
        <v>23.247222222222224</v>
      </c>
      <c r="S127" s="127">
        <f t="shared" si="23"/>
        <v>23.176388888888887</v>
      </c>
      <c r="T127" s="127" t="b">
        <f t="shared" si="16"/>
        <v>0</v>
      </c>
      <c r="U127" s="127" t="b">
        <f t="shared" si="17"/>
        <v>0</v>
      </c>
      <c r="V127" s="29">
        <f t="shared" si="18"/>
        <v>0</v>
      </c>
      <c r="W127" s="29">
        <f t="shared" si="19"/>
        <v>0</v>
      </c>
      <c r="X127" s="29">
        <f t="shared" si="20"/>
        <v>0</v>
      </c>
      <c r="Y127" s="29">
        <f t="shared" si="21"/>
        <v>0</v>
      </c>
    </row>
    <row r="128" spans="1:25" ht="20.25">
      <c r="A128" s="12">
        <v>126</v>
      </c>
      <c r="B128" s="13">
        <v>42661</v>
      </c>
      <c r="C128" s="14">
        <v>0.9569444444444444</v>
      </c>
      <c r="D128" s="106" t="s">
        <v>39</v>
      </c>
      <c r="E128" s="40" t="s">
        <v>39</v>
      </c>
      <c r="F128" s="33">
        <v>4.5</v>
      </c>
      <c r="G128" s="16">
        <v>42660</v>
      </c>
      <c r="H128" s="17">
        <v>0.4548611111111111</v>
      </c>
      <c r="I128" s="49" t="s">
        <v>275</v>
      </c>
      <c r="J128" s="17">
        <f t="shared" si="14"/>
        <v>0.5020833333333332</v>
      </c>
      <c r="K128" s="135"/>
      <c r="L128" s="142">
        <f t="shared" si="15"/>
        <v>0</v>
      </c>
      <c r="M128" s="98"/>
      <c r="N128" s="98"/>
      <c r="R128" s="127">
        <f t="shared" si="22"/>
        <v>23.043055555555554</v>
      </c>
      <c r="S128" s="127">
        <f t="shared" si="23"/>
        <v>23.54513888888889</v>
      </c>
      <c r="T128" s="127">
        <f t="shared" si="16"/>
        <v>24.502083333333335</v>
      </c>
      <c r="U128" s="127" t="b">
        <f t="shared" si="17"/>
        <v>0</v>
      </c>
      <c r="V128" s="29">
        <f t="shared" si="18"/>
        <v>12</v>
      </c>
      <c r="W128" s="29">
        <f t="shared" si="19"/>
        <v>3</v>
      </c>
      <c r="X128" s="29">
        <f t="shared" si="20"/>
        <v>0</v>
      </c>
      <c r="Y128" s="29">
        <f t="shared" si="21"/>
        <v>0</v>
      </c>
    </row>
    <row r="129" spans="1:25" ht="20.25">
      <c r="A129" s="12">
        <v>127</v>
      </c>
      <c r="B129" s="13">
        <v>42662</v>
      </c>
      <c r="C129" s="14">
        <v>0.8090277777777778</v>
      </c>
      <c r="D129" s="110" t="s">
        <v>335</v>
      </c>
      <c r="E129" s="15" t="s">
        <v>335</v>
      </c>
      <c r="F129" s="33">
        <v>4.3</v>
      </c>
      <c r="G129" s="16">
        <v>42663</v>
      </c>
      <c r="H129" s="17">
        <v>0.3416666666666666</v>
      </c>
      <c r="I129" s="51" t="s">
        <v>112</v>
      </c>
      <c r="J129" s="17">
        <f t="shared" si="14"/>
        <v>0.46736111111111117</v>
      </c>
      <c r="K129" s="135"/>
      <c r="L129" s="142">
        <f t="shared" si="15"/>
        <v>0</v>
      </c>
      <c r="M129" s="98"/>
      <c r="N129" s="98"/>
      <c r="R129" s="127">
        <f t="shared" si="22"/>
        <v>23.19097222222222</v>
      </c>
      <c r="S129" s="127">
        <f t="shared" si="23"/>
        <v>23.658333333333335</v>
      </c>
      <c r="T129" s="127" t="b">
        <f t="shared" si="16"/>
        <v>0</v>
      </c>
      <c r="U129" s="127">
        <f t="shared" si="17"/>
        <v>23.532638888888886</v>
      </c>
      <c r="V129" s="29">
        <f t="shared" si="18"/>
        <v>0</v>
      </c>
      <c r="W129" s="29">
        <f t="shared" si="19"/>
        <v>0</v>
      </c>
      <c r="X129" s="29">
        <f t="shared" si="20"/>
        <v>12</v>
      </c>
      <c r="Y129" s="29">
        <f t="shared" si="21"/>
        <v>47</v>
      </c>
    </row>
    <row r="130" spans="1:25" ht="20.25">
      <c r="A130" s="12">
        <v>128</v>
      </c>
      <c r="B130" s="13">
        <v>42663</v>
      </c>
      <c r="C130" s="14">
        <v>0.5743055555555555</v>
      </c>
      <c r="D130" s="110" t="s">
        <v>149</v>
      </c>
      <c r="E130" s="15" t="s">
        <v>149</v>
      </c>
      <c r="F130" s="33">
        <v>3.1</v>
      </c>
      <c r="G130" s="16">
        <v>42663</v>
      </c>
      <c r="H130" s="17">
        <v>0.04652777777777778</v>
      </c>
      <c r="I130" s="50" t="s">
        <v>149</v>
      </c>
      <c r="J130" s="17">
        <f t="shared" si="14"/>
        <v>0.5277777777777777</v>
      </c>
      <c r="K130" s="135"/>
      <c r="L130" s="142">
        <f t="shared" si="15"/>
        <v>1</v>
      </c>
      <c r="M130" s="98">
        <f>HOUR(J130)</f>
        <v>12</v>
      </c>
      <c r="N130" s="98">
        <f>MINUTE(J130)</f>
        <v>40</v>
      </c>
      <c r="R130" s="127">
        <f t="shared" si="22"/>
        <v>23.425694444444446</v>
      </c>
      <c r="S130" s="127">
        <f t="shared" si="23"/>
        <v>23.95347222222222</v>
      </c>
      <c r="T130" s="127" t="b">
        <f t="shared" si="16"/>
        <v>0</v>
      </c>
      <c r="U130" s="127" t="b">
        <f t="shared" si="17"/>
        <v>0</v>
      </c>
      <c r="V130" s="29">
        <f t="shared" si="18"/>
        <v>0</v>
      </c>
      <c r="W130" s="29">
        <f t="shared" si="19"/>
        <v>0</v>
      </c>
      <c r="X130" s="29">
        <f t="shared" si="20"/>
        <v>0</v>
      </c>
      <c r="Y130" s="29">
        <f t="shared" si="21"/>
        <v>0</v>
      </c>
    </row>
    <row r="131" spans="1:25" ht="20.25">
      <c r="A131" s="12">
        <v>129</v>
      </c>
      <c r="B131" s="13">
        <v>42663</v>
      </c>
      <c r="C131" s="14">
        <v>0.625</v>
      </c>
      <c r="D131" s="106" t="s">
        <v>33</v>
      </c>
      <c r="E131" s="15" t="s">
        <v>365</v>
      </c>
      <c r="F131" s="33">
        <v>4.7</v>
      </c>
      <c r="G131" s="16">
        <v>42662</v>
      </c>
      <c r="H131" s="17">
        <v>0.8131944444444444</v>
      </c>
      <c r="I131" s="47" t="s">
        <v>117</v>
      </c>
      <c r="J131" s="17">
        <f aca="true" t="shared" si="24" ref="J131:J194">ABS(C131-H131)</f>
        <v>0.18819444444444444</v>
      </c>
      <c r="K131" s="135"/>
      <c r="L131" s="142">
        <f t="shared" si="15"/>
        <v>0</v>
      </c>
      <c r="M131" s="98"/>
      <c r="N131" s="98"/>
      <c r="R131" s="127">
        <f t="shared" si="22"/>
        <v>23.375</v>
      </c>
      <c r="S131" s="127">
        <f t="shared" si="23"/>
        <v>23.186805555555555</v>
      </c>
      <c r="T131" s="127">
        <f t="shared" si="16"/>
        <v>23.811805555555555</v>
      </c>
      <c r="U131" s="127" t="b">
        <f t="shared" si="17"/>
        <v>0</v>
      </c>
      <c r="V131" s="29">
        <f t="shared" si="18"/>
        <v>19</v>
      </c>
      <c r="W131" s="29">
        <f t="shared" si="19"/>
        <v>29</v>
      </c>
      <c r="X131" s="29">
        <f t="shared" si="20"/>
        <v>0</v>
      </c>
      <c r="Y131" s="29">
        <f t="shared" si="21"/>
        <v>0</v>
      </c>
    </row>
    <row r="132" spans="1:25" ht="20.25">
      <c r="A132" s="12">
        <v>130</v>
      </c>
      <c r="B132" s="13">
        <v>42663</v>
      </c>
      <c r="C132" s="14">
        <v>0.6479166666666667</v>
      </c>
      <c r="D132" s="110" t="s">
        <v>51</v>
      </c>
      <c r="E132" s="15" t="s">
        <v>366</v>
      </c>
      <c r="F132" s="33">
        <v>4.7</v>
      </c>
      <c r="G132" s="16">
        <v>42662</v>
      </c>
      <c r="H132" s="17">
        <v>0.86875</v>
      </c>
      <c r="I132" s="51" t="s">
        <v>100</v>
      </c>
      <c r="J132" s="17">
        <f t="shared" si="24"/>
        <v>0.22083333333333333</v>
      </c>
      <c r="K132" s="135"/>
      <c r="L132" s="142">
        <f aca="true" t="shared" si="25" ref="L132:L195">IF(B132=G132,1,0)</f>
        <v>0</v>
      </c>
      <c r="M132" s="98"/>
      <c r="N132" s="98"/>
      <c r="R132" s="127">
        <f t="shared" si="22"/>
        <v>23.352083333333333</v>
      </c>
      <c r="S132" s="127">
        <f t="shared" si="23"/>
        <v>23.13125</v>
      </c>
      <c r="T132" s="127">
        <f aca="true" t="shared" si="26" ref="T132:T195">IF(B132-G132=1,S132+C132)</f>
        <v>23.77916666666667</v>
      </c>
      <c r="U132" s="127" t="b">
        <f aca="true" t="shared" si="27" ref="U132:U195">IF(B132-G132=-1,R132+H132)</f>
        <v>0</v>
      </c>
      <c r="V132" s="29">
        <f aca="true" t="shared" si="28" ref="V132:V195">HOUR(T132)</f>
        <v>18</v>
      </c>
      <c r="W132" s="29">
        <f aca="true" t="shared" si="29" ref="W132:W195">MINUTE(T132)</f>
        <v>42</v>
      </c>
      <c r="X132" s="29">
        <f t="shared" si="20"/>
        <v>0</v>
      </c>
      <c r="Y132" s="29">
        <f t="shared" si="21"/>
        <v>0</v>
      </c>
    </row>
    <row r="133" spans="1:25" ht="20.25">
      <c r="A133" s="12">
        <v>131</v>
      </c>
      <c r="B133" s="13">
        <v>42663</v>
      </c>
      <c r="C133" s="14">
        <v>0.8034722222222223</v>
      </c>
      <c r="D133" s="110" t="s">
        <v>367</v>
      </c>
      <c r="E133" s="15" t="s">
        <v>368</v>
      </c>
      <c r="F133" s="33">
        <v>3.6</v>
      </c>
      <c r="G133" s="16">
        <v>42664</v>
      </c>
      <c r="H133" s="17">
        <v>0</v>
      </c>
      <c r="I133" s="51" t="s">
        <v>92</v>
      </c>
      <c r="J133" s="17">
        <f t="shared" si="24"/>
        <v>0.8034722222222223</v>
      </c>
      <c r="K133" s="135"/>
      <c r="L133" s="142">
        <f t="shared" si="25"/>
        <v>0</v>
      </c>
      <c r="M133" s="98"/>
      <c r="N133" s="98"/>
      <c r="R133" s="127">
        <f t="shared" si="22"/>
        <v>23.196527777777778</v>
      </c>
      <c r="S133" s="127">
        <f t="shared" si="23"/>
        <v>24</v>
      </c>
      <c r="T133" s="127" t="b">
        <f t="shared" si="26"/>
        <v>0</v>
      </c>
      <c r="U133" s="127">
        <f t="shared" si="27"/>
        <v>23.196527777777778</v>
      </c>
      <c r="V133" s="29">
        <f t="shared" si="28"/>
        <v>0</v>
      </c>
      <c r="W133" s="29">
        <f t="shared" si="29"/>
        <v>0</v>
      </c>
      <c r="X133" s="29">
        <f t="shared" si="20"/>
        <v>4</v>
      </c>
      <c r="Y133" s="29">
        <f t="shared" si="21"/>
        <v>43</v>
      </c>
    </row>
    <row r="134" spans="1:25" ht="20.25">
      <c r="A134" s="12">
        <v>132</v>
      </c>
      <c r="B134" s="13">
        <v>42664</v>
      </c>
      <c r="C134" s="14">
        <v>0</v>
      </c>
      <c r="D134" s="108" t="s">
        <v>38</v>
      </c>
      <c r="E134" s="37" t="s">
        <v>38</v>
      </c>
      <c r="F134" s="33"/>
      <c r="G134" s="16"/>
      <c r="H134" s="17"/>
      <c r="I134" s="49" t="s">
        <v>148</v>
      </c>
      <c r="J134" s="17"/>
      <c r="K134" s="135"/>
      <c r="L134" s="142">
        <f t="shared" si="25"/>
        <v>0</v>
      </c>
      <c r="M134" s="98"/>
      <c r="N134" s="98"/>
      <c r="R134" s="127">
        <f t="shared" si="22"/>
        <v>24</v>
      </c>
      <c r="S134" s="127">
        <f t="shared" si="23"/>
        <v>24</v>
      </c>
      <c r="T134" s="127" t="b">
        <f t="shared" si="26"/>
        <v>0</v>
      </c>
      <c r="U134" s="127" t="b">
        <f t="shared" si="27"/>
        <v>0</v>
      </c>
      <c r="V134" s="29">
        <f t="shared" si="28"/>
        <v>0</v>
      </c>
      <c r="W134" s="29">
        <f t="shared" si="29"/>
        <v>0</v>
      </c>
      <c r="X134" s="29">
        <f t="shared" si="20"/>
        <v>0</v>
      </c>
      <c r="Y134" s="29">
        <f t="shared" si="21"/>
        <v>0</v>
      </c>
    </row>
    <row r="135" spans="1:25" ht="20.25">
      <c r="A135" s="12">
        <v>133</v>
      </c>
      <c r="B135" s="13">
        <v>42664</v>
      </c>
      <c r="C135" s="14">
        <v>0.9756944444444445</v>
      </c>
      <c r="D135" s="112" t="s">
        <v>153</v>
      </c>
      <c r="E135" s="15" t="s">
        <v>153</v>
      </c>
      <c r="F135" s="33">
        <v>3.5</v>
      </c>
      <c r="G135" s="16">
        <v>42665</v>
      </c>
      <c r="H135" s="17">
        <v>0.4375</v>
      </c>
      <c r="I135" s="50" t="s">
        <v>176</v>
      </c>
      <c r="J135" s="17">
        <f t="shared" si="24"/>
        <v>0.5381944444444445</v>
      </c>
      <c r="K135" s="135"/>
      <c r="L135" s="142">
        <f t="shared" si="25"/>
        <v>0</v>
      </c>
      <c r="M135" s="98"/>
      <c r="N135" s="98"/>
      <c r="R135" s="127">
        <f t="shared" si="22"/>
        <v>23.024305555555557</v>
      </c>
      <c r="S135" s="127">
        <f t="shared" si="23"/>
        <v>23.5625</v>
      </c>
      <c r="T135" s="127" t="b">
        <f t="shared" si="26"/>
        <v>0</v>
      </c>
      <c r="U135" s="127">
        <f t="shared" si="27"/>
        <v>23.461805555555557</v>
      </c>
      <c r="V135" s="29">
        <f t="shared" si="28"/>
        <v>0</v>
      </c>
      <c r="W135" s="29">
        <f t="shared" si="29"/>
        <v>0</v>
      </c>
      <c r="X135" s="29">
        <f t="shared" si="20"/>
        <v>11</v>
      </c>
      <c r="Y135" s="29">
        <f t="shared" si="21"/>
        <v>5</v>
      </c>
    </row>
    <row r="136" spans="1:25" ht="20.25">
      <c r="A136" s="12">
        <v>134</v>
      </c>
      <c r="B136" s="13">
        <v>42665</v>
      </c>
      <c r="C136" s="14">
        <v>0.17222222222222225</v>
      </c>
      <c r="D136" s="108" t="s">
        <v>32</v>
      </c>
      <c r="E136" s="37" t="s">
        <v>32</v>
      </c>
      <c r="F136" s="33">
        <v>4.8</v>
      </c>
      <c r="G136" s="16">
        <v>42663</v>
      </c>
      <c r="H136" s="17">
        <v>0.6319444444444444</v>
      </c>
      <c r="I136" s="49" t="s">
        <v>277</v>
      </c>
      <c r="J136" s="17">
        <f t="shared" si="24"/>
        <v>0.45972222222222214</v>
      </c>
      <c r="K136" s="135"/>
      <c r="L136" s="142">
        <f t="shared" si="25"/>
        <v>0</v>
      </c>
      <c r="M136" s="98"/>
      <c r="N136" s="98"/>
      <c r="R136" s="127">
        <f t="shared" si="22"/>
        <v>23.82777777777778</v>
      </c>
      <c r="S136" s="127">
        <f t="shared" si="23"/>
        <v>23.368055555555557</v>
      </c>
      <c r="T136" s="127" t="b">
        <f t="shared" si="26"/>
        <v>0</v>
      </c>
      <c r="U136" s="127" t="b">
        <f t="shared" si="27"/>
        <v>0</v>
      </c>
      <c r="V136" s="29">
        <f t="shared" si="28"/>
        <v>0</v>
      </c>
      <c r="W136" s="29">
        <f t="shared" si="29"/>
        <v>0</v>
      </c>
      <c r="X136" s="29">
        <f t="shared" si="20"/>
        <v>0</v>
      </c>
      <c r="Y136" s="29">
        <f t="shared" si="21"/>
        <v>0</v>
      </c>
    </row>
    <row r="137" spans="1:25" ht="20.25">
      <c r="A137" s="12">
        <v>135</v>
      </c>
      <c r="B137" s="13">
        <v>42665</v>
      </c>
      <c r="C137" s="14">
        <v>0.513888888888889</v>
      </c>
      <c r="D137" s="110" t="s">
        <v>47</v>
      </c>
      <c r="E137" s="15" t="s">
        <v>339</v>
      </c>
      <c r="F137" s="33">
        <v>5.2</v>
      </c>
      <c r="G137" s="16">
        <v>42663</v>
      </c>
      <c r="H137" s="17">
        <v>0.027777777777777776</v>
      </c>
      <c r="I137" s="51" t="s">
        <v>8</v>
      </c>
      <c r="J137" s="17">
        <f t="shared" si="24"/>
        <v>0.48611111111111116</v>
      </c>
      <c r="K137" s="135"/>
      <c r="L137" s="142">
        <f t="shared" si="25"/>
        <v>0</v>
      </c>
      <c r="M137" s="98"/>
      <c r="N137" s="98"/>
      <c r="R137" s="127">
        <f t="shared" si="22"/>
        <v>23.48611111111111</v>
      </c>
      <c r="S137" s="127">
        <f t="shared" si="23"/>
        <v>23.97222222222222</v>
      </c>
      <c r="T137" s="127" t="b">
        <f t="shared" si="26"/>
        <v>0</v>
      </c>
      <c r="U137" s="127" t="b">
        <f t="shared" si="27"/>
        <v>0</v>
      </c>
      <c r="V137" s="29">
        <f t="shared" si="28"/>
        <v>0</v>
      </c>
      <c r="W137" s="29">
        <f t="shared" si="29"/>
        <v>0</v>
      </c>
      <c r="X137" s="29">
        <f t="shared" si="20"/>
        <v>0</v>
      </c>
      <c r="Y137" s="29">
        <f t="shared" si="21"/>
        <v>0</v>
      </c>
    </row>
    <row r="138" spans="1:25" ht="20.25">
      <c r="A138" s="69">
        <v>136</v>
      </c>
      <c r="B138" s="70">
        <v>42665</v>
      </c>
      <c r="C138" s="71">
        <v>0.7368055555555556</v>
      </c>
      <c r="D138" s="109" t="s">
        <v>36</v>
      </c>
      <c r="E138" s="73" t="s">
        <v>37</v>
      </c>
      <c r="F138" s="74">
        <v>6.2</v>
      </c>
      <c r="G138" s="70">
        <v>42664</v>
      </c>
      <c r="H138" s="71">
        <v>0.21319444444444444</v>
      </c>
      <c r="I138" s="75" t="s">
        <v>305</v>
      </c>
      <c r="J138" s="71">
        <f t="shared" si="24"/>
        <v>0.5236111111111111</v>
      </c>
      <c r="K138" s="134" t="s">
        <v>123</v>
      </c>
      <c r="L138" s="142">
        <f t="shared" si="25"/>
        <v>0</v>
      </c>
      <c r="M138" s="98">
        <f aca="true" t="shared" si="30" ref="M138:M199">HOUR(J138)</f>
        <v>12</v>
      </c>
      <c r="N138" s="98">
        <f aca="true" t="shared" si="31" ref="N138:N199">MINUTE(J138)</f>
        <v>34</v>
      </c>
      <c r="R138" s="127">
        <f t="shared" si="22"/>
        <v>23.263194444444444</v>
      </c>
      <c r="S138" s="127">
        <f t="shared" si="23"/>
        <v>23.786805555555556</v>
      </c>
      <c r="T138" s="127">
        <f t="shared" si="26"/>
        <v>24.523611111111112</v>
      </c>
      <c r="U138" s="127" t="b">
        <f t="shared" si="27"/>
        <v>0</v>
      </c>
      <c r="V138" s="29">
        <f t="shared" si="28"/>
        <v>12</v>
      </c>
      <c r="W138" s="29">
        <f t="shared" si="29"/>
        <v>34</v>
      </c>
      <c r="X138" s="29">
        <f t="shared" si="20"/>
        <v>0</v>
      </c>
      <c r="Y138" s="29">
        <f t="shared" si="21"/>
        <v>0</v>
      </c>
    </row>
    <row r="139" spans="1:25" ht="20.25">
      <c r="A139" s="12">
        <v>137</v>
      </c>
      <c r="B139" s="13">
        <v>42666</v>
      </c>
      <c r="C139" s="14">
        <v>0.11319444444444444</v>
      </c>
      <c r="D139" s="110" t="s">
        <v>36</v>
      </c>
      <c r="E139" s="15" t="s">
        <v>84</v>
      </c>
      <c r="F139" s="33">
        <v>5</v>
      </c>
      <c r="G139" s="16">
        <v>42667</v>
      </c>
      <c r="H139" s="17">
        <v>0.019444444444444445</v>
      </c>
      <c r="I139" s="51" t="s">
        <v>106</v>
      </c>
      <c r="J139" s="17">
        <f t="shared" si="24"/>
        <v>0.09375</v>
      </c>
      <c r="K139" s="135"/>
      <c r="L139" s="142">
        <f t="shared" si="25"/>
        <v>0</v>
      </c>
      <c r="M139" s="98"/>
      <c r="N139" s="98"/>
      <c r="R139" s="127">
        <f t="shared" si="22"/>
        <v>23.886805555555554</v>
      </c>
      <c r="S139" s="127">
        <f t="shared" si="23"/>
        <v>23.980555555555554</v>
      </c>
      <c r="T139" s="127" t="b">
        <f t="shared" si="26"/>
        <v>0</v>
      </c>
      <c r="U139" s="127">
        <f t="shared" si="27"/>
        <v>23.90625</v>
      </c>
      <c r="V139" s="29">
        <f t="shared" si="28"/>
        <v>0</v>
      </c>
      <c r="W139" s="29">
        <f t="shared" si="29"/>
        <v>0</v>
      </c>
      <c r="X139" s="29">
        <f t="shared" si="20"/>
        <v>21</v>
      </c>
      <c r="Y139" s="29">
        <f t="shared" si="21"/>
        <v>45</v>
      </c>
    </row>
    <row r="140" spans="1:25" ht="20.25">
      <c r="A140" s="12">
        <v>138</v>
      </c>
      <c r="B140" s="13">
        <v>42666</v>
      </c>
      <c r="C140" s="14">
        <v>0.15</v>
      </c>
      <c r="D140" s="110" t="s">
        <v>36</v>
      </c>
      <c r="E140" s="15" t="s">
        <v>369</v>
      </c>
      <c r="F140" s="33">
        <v>5</v>
      </c>
      <c r="G140" s="16">
        <v>42667</v>
      </c>
      <c r="H140" s="17">
        <v>0.019444444444444445</v>
      </c>
      <c r="I140" s="51" t="s">
        <v>106</v>
      </c>
      <c r="J140" s="17">
        <f t="shared" si="24"/>
        <v>0.13055555555555554</v>
      </c>
      <c r="K140" s="135"/>
      <c r="L140" s="142">
        <f t="shared" si="25"/>
        <v>0</v>
      </c>
      <c r="M140" s="98"/>
      <c r="N140" s="98"/>
      <c r="R140" s="127">
        <f t="shared" si="22"/>
        <v>23.85</v>
      </c>
      <c r="S140" s="127">
        <f t="shared" si="23"/>
        <v>23.980555555555554</v>
      </c>
      <c r="T140" s="127" t="b">
        <f t="shared" si="26"/>
        <v>0</v>
      </c>
      <c r="U140" s="127">
        <f t="shared" si="27"/>
        <v>23.869444444444447</v>
      </c>
      <c r="V140" s="29">
        <f t="shared" si="28"/>
        <v>0</v>
      </c>
      <c r="W140" s="29">
        <f t="shared" si="29"/>
        <v>0</v>
      </c>
      <c r="X140" s="29">
        <f t="shared" si="20"/>
        <v>20</v>
      </c>
      <c r="Y140" s="29">
        <f t="shared" si="21"/>
        <v>52</v>
      </c>
    </row>
    <row r="141" spans="1:25" ht="20.25">
      <c r="A141" s="12">
        <v>139</v>
      </c>
      <c r="B141" s="13">
        <v>42666</v>
      </c>
      <c r="C141" s="14">
        <v>0.5548611111111111</v>
      </c>
      <c r="D141" s="110" t="s">
        <v>79</v>
      </c>
      <c r="E141" s="15" t="s">
        <v>79</v>
      </c>
      <c r="F141" s="33">
        <v>3.3</v>
      </c>
      <c r="G141" s="16">
        <v>42669</v>
      </c>
      <c r="H141" s="17">
        <v>0.49444444444444446</v>
      </c>
      <c r="I141" s="51" t="s">
        <v>99</v>
      </c>
      <c r="J141" s="17">
        <f t="shared" si="24"/>
        <v>0.060416666666666674</v>
      </c>
      <c r="K141" s="135"/>
      <c r="L141" s="142">
        <f t="shared" si="25"/>
        <v>0</v>
      </c>
      <c r="M141" s="98"/>
      <c r="N141" s="98"/>
      <c r="R141" s="127">
        <f t="shared" si="22"/>
        <v>23.445138888888888</v>
      </c>
      <c r="S141" s="127">
        <f t="shared" si="23"/>
        <v>23.505555555555556</v>
      </c>
      <c r="T141" s="127" t="b">
        <f t="shared" si="26"/>
        <v>0</v>
      </c>
      <c r="U141" s="127" t="b">
        <f t="shared" si="27"/>
        <v>0</v>
      </c>
      <c r="V141" s="29">
        <f t="shared" si="28"/>
        <v>0</v>
      </c>
      <c r="W141" s="29">
        <f t="shared" si="29"/>
        <v>0</v>
      </c>
      <c r="X141" s="29">
        <f t="shared" si="20"/>
        <v>0</v>
      </c>
      <c r="Y141" s="29">
        <f t="shared" si="21"/>
        <v>0</v>
      </c>
    </row>
    <row r="142" spans="1:25" ht="20.25">
      <c r="A142" s="12">
        <v>140</v>
      </c>
      <c r="B142" s="13">
        <v>42666</v>
      </c>
      <c r="C142" s="14">
        <v>0.6840277777777778</v>
      </c>
      <c r="D142" s="110" t="s">
        <v>32</v>
      </c>
      <c r="E142" s="15" t="s">
        <v>362</v>
      </c>
      <c r="F142" s="33">
        <v>4.3</v>
      </c>
      <c r="G142" s="16">
        <v>42666</v>
      </c>
      <c r="H142" s="17">
        <v>0.3347222222222222</v>
      </c>
      <c r="I142" s="50" t="s">
        <v>82</v>
      </c>
      <c r="J142" s="17">
        <f t="shared" si="24"/>
        <v>0.3493055555555556</v>
      </c>
      <c r="K142" s="135"/>
      <c r="L142" s="142">
        <f t="shared" si="25"/>
        <v>1</v>
      </c>
      <c r="M142" s="98">
        <f t="shared" si="30"/>
        <v>8</v>
      </c>
      <c r="N142" s="98">
        <f t="shared" si="31"/>
        <v>23</v>
      </c>
      <c r="R142" s="127">
        <f t="shared" si="22"/>
        <v>23.31597222222222</v>
      </c>
      <c r="S142" s="127">
        <f t="shared" si="23"/>
        <v>23.665277777777778</v>
      </c>
      <c r="T142" s="127" t="b">
        <f t="shared" si="26"/>
        <v>0</v>
      </c>
      <c r="U142" s="127" t="b">
        <f t="shared" si="27"/>
        <v>0</v>
      </c>
      <c r="V142" s="29">
        <f t="shared" si="28"/>
        <v>0</v>
      </c>
      <c r="W142" s="29">
        <f t="shared" si="29"/>
        <v>0</v>
      </c>
      <c r="X142" s="29">
        <f t="shared" si="20"/>
        <v>0</v>
      </c>
      <c r="Y142" s="29">
        <f t="shared" si="21"/>
        <v>0</v>
      </c>
    </row>
    <row r="143" spans="1:25" ht="20.25">
      <c r="A143" s="12">
        <v>141</v>
      </c>
      <c r="B143" s="13">
        <v>42666</v>
      </c>
      <c r="C143" s="14">
        <v>0.8930555555555556</v>
      </c>
      <c r="D143" s="112" t="s">
        <v>146</v>
      </c>
      <c r="E143" s="15" t="s">
        <v>370</v>
      </c>
      <c r="F143" s="33">
        <v>3.1</v>
      </c>
      <c r="G143" s="16">
        <v>42667</v>
      </c>
      <c r="H143" s="17">
        <v>0.30625</v>
      </c>
      <c r="I143" s="50" t="s">
        <v>146</v>
      </c>
      <c r="J143" s="17">
        <f t="shared" si="24"/>
        <v>0.5868055555555556</v>
      </c>
      <c r="K143" s="135"/>
      <c r="L143" s="142">
        <f t="shared" si="25"/>
        <v>0</v>
      </c>
      <c r="M143" s="98"/>
      <c r="N143" s="98"/>
      <c r="R143" s="127">
        <f t="shared" si="22"/>
        <v>23.106944444444444</v>
      </c>
      <c r="S143" s="127">
        <f t="shared" si="23"/>
        <v>23.69375</v>
      </c>
      <c r="T143" s="127" t="b">
        <f t="shared" si="26"/>
        <v>0</v>
      </c>
      <c r="U143" s="127">
        <f t="shared" si="27"/>
        <v>23.413194444444443</v>
      </c>
      <c r="V143" s="29">
        <f t="shared" si="28"/>
        <v>0</v>
      </c>
      <c r="W143" s="29">
        <f t="shared" si="29"/>
        <v>0</v>
      </c>
      <c r="X143" s="29">
        <f t="shared" si="20"/>
        <v>9</v>
      </c>
      <c r="Y143" s="29">
        <f t="shared" si="21"/>
        <v>55</v>
      </c>
    </row>
    <row r="144" spans="1:25" ht="20.25">
      <c r="A144" s="12">
        <v>142</v>
      </c>
      <c r="B144" s="13">
        <v>42666</v>
      </c>
      <c r="C144" s="14">
        <v>0.17708333333333334</v>
      </c>
      <c r="D144" s="110" t="s">
        <v>22</v>
      </c>
      <c r="E144" s="15" t="s">
        <v>371</v>
      </c>
      <c r="F144" s="33">
        <v>4.6</v>
      </c>
      <c r="G144" s="16">
        <v>42666</v>
      </c>
      <c r="H144" s="17">
        <v>0.6638888888888889</v>
      </c>
      <c r="I144" s="51" t="s">
        <v>103</v>
      </c>
      <c r="J144" s="17">
        <f t="shared" si="24"/>
        <v>0.4868055555555555</v>
      </c>
      <c r="K144" s="135"/>
      <c r="L144" s="142">
        <f t="shared" si="25"/>
        <v>1</v>
      </c>
      <c r="M144" s="98">
        <f t="shared" si="30"/>
        <v>11</v>
      </c>
      <c r="N144" s="98">
        <f t="shared" si="31"/>
        <v>41</v>
      </c>
      <c r="R144" s="127">
        <f t="shared" si="22"/>
        <v>23.822916666666668</v>
      </c>
      <c r="S144" s="127">
        <f t="shared" si="23"/>
        <v>23.336111111111112</v>
      </c>
      <c r="T144" s="127" t="b">
        <f t="shared" si="26"/>
        <v>0</v>
      </c>
      <c r="U144" s="127" t="b">
        <f t="shared" si="27"/>
        <v>0</v>
      </c>
      <c r="V144" s="29">
        <f t="shared" si="28"/>
        <v>0</v>
      </c>
      <c r="W144" s="29">
        <f t="shared" si="29"/>
        <v>0</v>
      </c>
      <c r="X144" s="29">
        <f aca="true" t="shared" si="32" ref="X144:X207">HOUR(U144)</f>
        <v>0</v>
      </c>
      <c r="Y144" s="29">
        <f aca="true" t="shared" si="33" ref="Y144:Y207">MINUTE(U144)</f>
        <v>0</v>
      </c>
    </row>
    <row r="145" spans="1:25" ht="20.25">
      <c r="A145" s="69">
        <v>143</v>
      </c>
      <c r="B145" s="70">
        <v>42667</v>
      </c>
      <c r="C145" s="71">
        <v>0.7881944444444445</v>
      </c>
      <c r="D145" s="111" t="s">
        <v>56</v>
      </c>
      <c r="E145" s="73" t="s">
        <v>372</v>
      </c>
      <c r="F145" s="74">
        <v>4</v>
      </c>
      <c r="G145" s="70">
        <v>42667</v>
      </c>
      <c r="H145" s="71">
        <v>0.8777777777777778</v>
      </c>
      <c r="I145" s="77" t="s">
        <v>90</v>
      </c>
      <c r="J145" s="71">
        <f t="shared" si="24"/>
        <v>0.08958333333333324</v>
      </c>
      <c r="K145" s="134" t="s">
        <v>123</v>
      </c>
      <c r="L145" s="142">
        <f t="shared" si="25"/>
        <v>1</v>
      </c>
      <c r="M145" s="98">
        <f t="shared" si="30"/>
        <v>2</v>
      </c>
      <c r="N145" s="98">
        <f t="shared" si="31"/>
        <v>9</v>
      </c>
      <c r="R145" s="127">
        <f t="shared" si="22"/>
        <v>23.211805555555557</v>
      </c>
      <c r="S145" s="127">
        <f t="shared" si="23"/>
        <v>23.122222222222224</v>
      </c>
      <c r="T145" s="127" t="b">
        <f t="shared" si="26"/>
        <v>0</v>
      </c>
      <c r="U145" s="127" t="b">
        <f t="shared" si="27"/>
        <v>0</v>
      </c>
      <c r="V145" s="29">
        <f t="shared" si="28"/>
        <v>0</v>
      </c>
      <c r="W145" s="29">
        <f t="shared" si="29"/>
        <v>0</v>
      </c>
      <c r="X145" s="29">
        <f t="shared" si="32"/>
        <v>0</v>
      </c>
      <c r="Y145" s="29">
        <f t="shared" si="33"/>
        <v>0</v>
      </c>
    </row>
    <row r="146" spans="1:25" ht="20.25">
      <c r="A146" s="12">
        <v>144</v>
      </c>
      <c r="B146" s="13">
        <v>42668</v>
      </c>
      <c r="C146" s="14">
        <v>0.041666666666666664</v>
      </c>
      <c r="D146" s="106" t="s">
        <v>211</v>
      </c>
      <c r="E146" s="15" t="s">
        <v>331</v>
      </c>
      <c r="F146" s="33">
        <v>3.1</v>
      </c>
      <c r="G146" s="16">
        <v>42669</v>
      </c>
      <c r="H146" s="17">
        <v>0.15694444444444444</v>
      </c>
      <c r="I146" s="47" t="s">
        <v>279</v>
      </c>
      <c r="J146" s="17">
        <f t="shared" si="24"/>
        <v>0.11527777777777778</v>
      </c>
      <c r="K146" s="135"/>
      <c r="L146" s="142">
        <f t="shared" si="25"/>
        <v>0</v>
      </c>
      <c r="M146" s="98"/>
      <c r="N146" s="98"/>
      <c r="R146" s="127">
        <f t="shared" si="22"/>
        <v>23.958333333333332</v>
      </c>
      <c r="S146" s="127">
        <f t="shared" si="23"/>
        <v>23.843055555555555</v>
      </c>
      <c r="T146" s="127" t="b">
        <f t="shared" si="26"/>
        <v>0</v>
      </c>
      <c r="U146" s="127">
        <f t="shared" si="27"/>
        <v>24.115277777777777</v>
      </c>
      <c r="V146" s="29">
        <f t="shared" si="28"/>
        <v>0</v>
      </c>
      <c r="W146" s="29">
        <f t="shared" si="29"/>
        <v>0</v>
      </c>
      <c r="X146" s="29">
        <f t="shared" si="32"/>
        <v>2</v>
      </c>
      <c r="Y146" s="29">
        <f t="shared" si="33"/>
        <v>46</v>
      </c>
    </row>
    <row r="147" spans="1:25" ht="20.25">
      <c r="A147" s="12">
        <v>145</v>
      </c>
      <c r="B147" s="13">
        <v>42668</v>
      </c>
      <c r="C147" s="14">
        <v>0.22847222222222222</v>
      </c>
      <c r="D147" s="110" t="s">
        <v>80</v>
      </c>
      <c r="E147" s="15" t="s">
        <v>80</v>
      </c>
      <c r="F147" s="33">
        <v>3.5</v>
      </c>
      <c r="G147" s="16">
        <v>42669</v>
      </c>
      <c r="H147" s="17">
        <v>0.9215277777777778</v>
      </c>
      <c r="I147" s="51" t="s">
        <v>80</v>
      </c>
      <c r="J147" s="17">
        <f t="shared" si="24"/>
        <v>0.6930555555555556</v>
      </c>
      <c r="K147" s="135"/>
      <c r="L147" s="142">
        <f t="shared" si="25"/>
        <v>0</v>
      </c>
      <c r="M147" s="98"/>
      <c r="N147" s="98"/>
      <c r="R147" s="127">
        <f t="shared" si="22"/>
        <v>23.771527777777777</v>
      </c>
      <c r="S147" s="127">
        <f t="shared" si="23"/>
        <v>23.07847222222222</v>
      </c>
      <c r="T147" s="127" t="b">
        <f t="shared" si="26"/>
        <v>0</v>
      </c>
      <c r="U147" s="127">
        <f t="shared" si="27"/>
        <v>24.693055555555556</v>
      </c>
      <c r="V147" s="29">
        <f t="shared" si="28"/>
        <v>0</v>
      </c>
      <c r="W147" s="29">
        <f t="shared" si="29"/>
        <v>0</v>
      </c>
      <c r="X147" s="29">
        <f t="shared" si="32"/>
        <v>16</v>
      </c>
      <c r="Y147" s="29">
        <f t="shared" si="33"/>
        <v>38</v>
      </c>
    </row>
    <row r="148" spans="1:25" ht="20.25">
      <c r="A148" s="69">
        <v>146</v>
      </c>
      <c r="B148" s="70">
        <v>42668</v>
      </c>
      <c r="C148" s="71">
        <v>0.3680555555555556</v>
      </c>
      <c r="D148" s="113" t="s">
        <v>139</v>
      </c>
      <c r="E148" s="73" t="s">
        <v>140</v>
      </c>
      <c r="F148" s="74">
        <v>5.2</v>
      </c>
      <c r="G148" s="70">
        <v>42668</v>
      </c>
      <c r="H148" s="71">
        <v>0.30416666666666664</v>
      </c>
      <c r="I148" s="77" t="s">
        <v>164</v>
      </c>
      <c r="J148" s="71">
        <f t="shared" si="24"/>
        <v>0.06388888888888894</v>
      </c>
      <c r="K148" s="134" t="s">
        <v>123</v>
      </c>
      <c r="L148" s="142">
        <f t="shared" si="25"/>
        <v>1</v>
      </c>
      <c r="M148" s="98">
        <f t="shared" si="30"/>
        <v>1</v>
      </c>
      <c r="N148" s="98">
        <f t="shared" si="31"/>
        <v>32</v>
      </c>
      <c r="R148" s="127">
        <f t="shared" si="22"/>
        <v>23.631944444444443</v>
      </c>
      <c r="S148" s="127">
        <f t="shared" si="23"/>
        <v>23.695833333333333</v>
      </c>
      <c r="T148" s="127" t="b">
        <f t="shared" si="26"/>
        <v>0</v>
      </c>
      <c r="U148" s="127" t="b">
        <f t="shared" si="27"/>
        <v>0</v>
      </c>
      <c r="V148" s="29">
        <f t="shared" si="28"/>
        <v>0</v>
      </c>
      <c r="W148" s="29">
        <f t="shared" si="29"/>
        <v>0</v>
      </c>
      <c r="X148" s="29">
        <f t="shared" si="32"/>
        <v>0</v>
      </c>
      <c r="Y148" s="29">
        <f t="shared" si="33"/>
        <v>0</v>
      </c>
    </row>
    <row r="149" spans="1:25" ht="20.25">
      <c r="A149" s="12">
        <v>147</v>
      </c>
      <c r="B149" s="13">
        <v>42668</v>
      </c>
      <c r="C149" s="14">
        <v>0.3680555555555556</v>
      </c>
      <c r="D149" s="108" t="s">
        <v>328</v>
      </c>
      <c r="E149" s="15" t="s">
        <v>329</v>
      </c>
      <c r="F149" s="33">
        <v>4.8</v>
      </c>
      <c r="G149" s="16">
        <v>42669</v>
      </c>
      <c r="H149" s="17">
        <v>0.4222222222222222</v>
      </c>
      <c r="I149" s="49" t="s">
        <v>278</v>
      </c>
      <c r="J149" s="17">
        <f t="shared" si="24"/>
        <v>0.05416666666666664</v>
      </c>
      <c r="K149" s="135"/>
      <c r="L149" s="142">
        <f t="shared" si="25"/>
        <v>0</v>
      </c>
      <c r="M149" s="98"/>
      <c r="N149" s="98"/>
      <c r="R149" s="127">
        <f t="shared" si="22"/>
        <v>23.631944444444443</v>
      </c>
      <c r="S149" s="127">
        <f t="shared" si="23"/>
        <v>23.57777777777778</v>
      </c>
      <c r="T149" s="127" t="b">
        <f t="shared" si="26"/>
        <v>0</v>
      </c>
      <c r="U149" s="127">
        <f t="shared" si="27"/>
        <v>24.054166666666664</v>
      </c>
      <c r="V149" s="29">
        <f t="shared" si="28"/>
        <v>0</v>
      </c>
      <c r="W149" s="29">
        <f t="shared" si="29"/>
        <v>0</v>
      </c>
      <c r="X149" s="29">
        <f t="shared" si="32"/>
        <v>1</v>
      </c>
      <c r="Y149" s="29">
        <f t="shared" si="33"/>
        <v>18</v>
      </c>
    </row>
    <row r="150" spans="1:25" ht="20.25">
      <c r="A150" s="12">
        <v>148</v>
      </c>
      <c r="B150" s="13">
        <v>42668</v>
      </c>
      <c r="C150" s="14">
        <v>0.4576388888888889</v>
      </c>
      <c r="D150" s="110" t="s">
        <v>36</v>
      </c>
      <c r="E150" s="15" t="s">
        <v>346</v>
      </c>
      <c r="F150" s="33">
        <v>4.7</v>
      </c>
      <c r="G150" s="16">
        <v>42668</v>
      </c>
      <c r="H150" s="17">
        <v>0.8361111111111111</v>
      </c>
      <c r="I150" s="50" t="s">
        <v>85</v>
      </c>
      <c r="J150" s="17">
        <f t="shared" si="24"/>
        <v>0.37847222222222227</v>
      </c>
      <c r="K150" s="135"/>
      <c r="L150" s="142">
        <f t="shared" si="25"/>
        <v>1</v>
      </c>
      <c r="M150" s="98">
        <f t="shared" si="30"/>
        <v>9</v>
      </c>
      <c r="N150" s="98">
        <f t="shared" si="31"/>
        <v>5</v>
      </c>
      <c r="R150" s="127">
        <f t="shared" si="22"/>
        <v>23.542361111111113</v>
      </c>
      <c r="S150" s="127">
        <f t="shared" si="23"/>
        <v>23.163888888888888</v>
      </c>
      <c r="T150" s="127" t="b">
        <f t="shared" si="26"/>
        <v>0</v>
      </c>
      <c r="U150" s="127" t="b">
        <f t="shared" si="27"/>
        <v>0</v>
      </c>
      <c r="V150" s="29">
        <f t="shared" si="28"/>
        <v>0</v>
      </c>
      <c r="W150" s="29">
        <f t="shared" si="29"/>
        <v>0</v>
      </c>
      <c r="X150" s="29">
        <f t="shared" si="32"/>
        <v>0</v>
      </c>
      <c r="Y150" s="29">
        <f t="shared" si="33"/>
        <v>0</v>
      </c>
    </row>
    <row r="151" spans="1:25" ht="20.25">
      <c r="A151" s="69">
        <v>149</v>
      </c>
      <c r="B151" s="70">
        <v>42668</v>
      </c>
      <c r="C151" s="71">
        <v>0.4861111111111111</v>
      </c>
      <c r="D151" s="111" t="s">
        <v>115</v>
      </c>
      <c r="E151" s="73" t="s">
        <v>373</v>
      </c>
      <c r="F151" s="74">
        <v>4.5</v>
      </c>
      <c r="G151" s="70">
        <v>42668</v>
      </c>
      <c r="H151" s="71">
        <v>0.65</v>
      </c>
      <c r="I151" s="77" t="s">
        <v>116</v>
      </c>
      <c r="J151" s="71">
        <f t="shared" si="24"/>
        <v>0.16388888888888892</v>
      </c>
      <c r="K151" s="134" t="s">
        <v>123</v>
      </c>
      <c r="L151" s="142">
        <f t="shared" si="25"/>
        <v>1</v>
      </c>
      <c r="M151" s="98">
        <f t="shared" si="30"/>
        <v>3</v>
      </c>
      <c r="N151" s="98">
        <f t="shared" si="31"/>
        <v>56</v>
      </c>
      <c r="R151" s="127">
        <f t="shared" si="22"/>
        <v>23.51388888888889</v>
      </c>
      <c r="S151" s="127">
        <f t="shared" si="23"/>
        <v>23.35</v>
      </c>
      <c r="T151" s="127" t="b">
        <f t="shared" si="26"/>
        <v>0</v>
      </c>
      <c r="U151" s="127" t="b">
        <f t="shared" si="27"/>
        <v>0</v>
      </c>
      <c r="V151" s="29">
        <f t="shared" si="28"/>
        <v>0</v>
      </c>
      <c r="W151" s="29">
        <f t="shared" si="29"/>
        <v>0</v>
      </c>
      <c r="X151" s="29">
        <f t="shared" si="32"/>
        <v>0</v>
      </c>
      <c r="Y151" s="29">
        <f t="shared" si="33"/>
        <v>0</v>
      </c>
    </row>
    <row r="152" spans="1:25" ht="20.25">
      <c r="A152" s="12">
        <v>150</v>
      </c>
      <c r="B152" s="13">
        <v>42669</v>
      </c>
      <c r="C152" s="14">
        <v>0.13055555555555556</v>
      </c>
      <c r="D152" s="112" t="s">
        <v>142</v>
      </c>
      <c r="E152" s="15" t="s">
        <v>374</v>
      </c>
      <c r="F152" s="33">
        <v>3.4</v>
      </c>
      <c r="G152" s="16">
        <v>42669</v>
      </c>
      <c r="H152" s="17">
        <v>0.6791666666666667</v>
      </c>
      <c r="I152" s="50" t="s">
        <v>166</v>
      </c>
      <c r="J152" s="17">
        <f t="shared" si="24"/>
        <v>0.5486111111111112</v>
      </c>
      <c r="K152" s="135"/>
      <c r="L152" s="142">
        <f t="shared" si="25"/>
        <v>1</v>
      </c>
      <c r="M152" s="98">
        <f t="shared" si="30"/>
        <v>13</v>
      </c>
      <c r="N152" s="98">
        <f t="shared" si="31"/>
        <v>10</v>
      </c>
      <c r="R152" s="127">
        <f t="shared" si="22"/>
        <v>23.869444444444444</v>
      </c>
      <c r="S152" s="127">
        <f t="shared" si="23"/>
        <v>23.320833333333333</v>
      </c>
      <c r="T152" s="127" t="b">
        <f t="shared" si="26"/>
        <v>0</v>
      </c>
      <c r="U152" s="127" t="b">
        <f t="shared" si="27"/>
        <v>0</v>
      </c>
      <c r="V152" s="29">
        <f t="shared" si="28"/>
        <v>0</v>
      </c>
      <c r="W152" s="29">
        <f t="shared" si="29"/>
        <v>0</v>
      </c>
      <c r="X152" s="29">
        <f t="shared" si="32"/>
        <v>0</v>
      </c>
      <c r="Y152" s="29">
        <f t="shared" si="33"/>
        <v>0</v>
      </c>
    </row>
    <row r="153" spans="1:25" ht="20.25">
      <c r="A153" s="12">
        <v>151</v>
      </c>
      <c r="B153" s="13">
        <v>42669</v>
      </c>
      <c r="C153" s="14">
        <v>0.4166666666666667</v>
      </c>
      <c r="D153" s="108" t="s">
        <v>156</v>
      </c>
      <c r="E153" s="37" t="s">
        <v>156</v>
      </c>
      <c r="F153" s="33">
        <v>4.4</v>
      </c>
      <c r="G153" s="16">
        <v>42667</v>
      </c>
      <c r="H153" s="17">
        <v>0.4527777777777778</v>
      </c>
      <c r="I153" s="49" t="s">
        <v>156</v>
      </c>
      <c r="J153" s="17">
        <f t="shared" si="24"/>
        <v>0.036111111111111094</v>
      </c>
      <c r="K153" s="135"/>
      <c r="L153" s="142">
        <f t="shared" si="25"/>
        <v>0</v>
      </c>
      <c r="M153" s="98"/>
      <c r="N153" s="98"/>
      <c r="R153" s="127">
        <f t="shared" si="22"/>
        <v>23.583333333333332</v>
      </c>
      <c r="S153" s="127">
        <f t="shared" si="23"/>
        <v>23.54722222222222</v>
      </c>
      <c r="T153" s="127" t="b">
        <f t="shared" si="26"/>
        <v>0</v>
      </c>
      <c r="U153" s="127" t="b">
        <f t="shared" si="27"/>
        <v>0</v>
      </c>
      <c r="V153" s="29">
        <f t="shared" si="28"/>
        <v>0</v>
      </c>
      <c r="W153" s="29">
        <f t="shared" si="29"/>
        <v>0</v>
      </c>
      <c r="X153" s="29">
        <f t="shared" si="32"/>
        <v>0</v>
      </c>
      <c r="Y153" s="29">
        <f t="shared" si="33"/>
        <v>0</v>
      </c>
    </row>
    <row r="154" spans="1:25" ht="20.25">
      <c r="A154" s="12">
        <v>152</v>
      </c>
      <c r="B154" s="13">
        <v>42670</v>
      </c>
      <c r="C154" s="14">
        <v>0.4388888888888889</v>
      </c>
      <c r="D154" s="106" t="s">
        <v>335</v>
      </c>
      <c r="E154" s="15" t="s">
        <v>350</v>
      </c>
      <c r="F154" s="33">
        <v>4.4</v>
      </c>
      <c r="G154" s="16">
        <v>42670</v>
      </c>
      <c r="H154" s="17">
        <v>0.9965277777777778</v>
      </c>
      <c r="I154" s="47" t="s">
        <v>280</v>
      </c>
      <c r="J154" s="17">
        <f t="shared" si="24"/>
        <v>0.5576388888888889</v>
      </c>
      <c r="K154" s="135"/>
      <c r="L154" s="142">
        <f t="shared" si="25"/>
        <v>1</v>
      </c>
      <c r="M154" s="98">
        <f t="shared" si="30"/>
        <v>13</v>
      </c>
      <c r="N154" s="98">
        <f t="shared" si="31"/>
        <v>23</v>
      </c>
      <c r="R154" s="127">
        <f t="shared" si="22"/>
        <v>23.56111111111111</v>
      </c>
      <c r="S154" s="127">
        <f t="shared" si="23"/>
        <v>23.00347222222222</v>
      </c>
      <c r="T154" s="127" t="b">
        <f t="shared" si="26"/>
        <v>0</v>
      </c>
      <c r="U154" s="127" t="b">
        <f t="shared" si="27"/>
        <v>0</v>
      </c>
      <c r="V154" s="29">
        <f t="shared" si="28"/>
        <v>0</v>
      </c>
      <c r="W154" s="29">
        <f t="shared" si="29"/>
        <v>0</v>
      </c>
      <c r="X154" s="29">
        <f t="shared" si="32"/>
        <v>0</v>
      </c>
      <c r="Y154" s="29">
        <f t="shared" si="33"/>
        <v>0</v>
      </c>
    </row>
    <row r="155" spans="1:25" ht="20.25">
      <c r="A155" s="12">
        <v>153</v>
      </c>
      <c r="B155" s="13">
        <v>42670</v>
      </c>
      <c r="C155" s="14">
        <v>0.5708333333333333</v>
      </c>
      <c r="D155" s="110" t="s">
        <v>45</v>
      </c>
      <c r="E155" s="15" t="s">
        <v>45</v>
      </c>
      <c r="F155" s="33">
        <v>6</v>
      </c>
      <c r="G155" s="16">
        <v>42669</v>
      </c>
      <c r="H155" s="17">
        <v>0.22152777777777777</v>
      </c>
      <c r="I155" s="51" t="s">
        <v>45</v>
      </c>
      <c r="J155" s="17">
        <f t="shared" si="24"/>
        <v>0.34930555555555554</v>
      </c>
      <c r="K155" s="135"/>
      <c r="L155" s="142">
        <f t="shared" si="25"/>
        <v>0</v>
      </c>
      <c r="M155" s="98"/>
      <c r="N155" s="98"/>
      <c r="R155" s="127">
        <f aca="true" t="shared" si="34" ref="R155:R218">24-C155</f>
        <v>23.429166666666667</v>
      </c>
      <c r="S155" s="127">
        <f aca="true" t="shared" si="35" ref="S155:S218">24-H155</f>
        <v>23.778472222222224</v>
      </c>
      <c r="T155" s="127">
        <f t="shared" si="26"/>
        <v>24.349305555555556</v>
      </c>
      <c r="U155" s="127" t="b">
        <f t="shared" si="27"/>
        <v>0</v>
      </c>
      <c r="V155" s="29">
        <f t="shared" si="28"/>
        <v>8</v>
      </c>
      <c r="W155" s="29">
        <f t="shared" si="29"/>
        <v>23</v>
      </c>
      <c r="X155" s="29">
        <f t="shared" si="32"/>
        <v>0</v>
      </c>
      <c r="Y155" s="29">
        <f t="shared" si="33"/>
        <v>0</v>
      </c>
    </row>
    <row r="156" spans="1:25" ht="20.25">
      <c r="A156" s="12">
        <v>154</v>
      </c>
      <c r="B156" s="13">
        <v>42671</v>
      </c>
      <c r="C156" s="14">
        <v>0.24375</v>
      </c>
      <c r="D156" s="110" t="s">
        <v>51</v>
      </c>
      <c r="E156" s="15" t="s">
        <v>81</v>
      </c>
      <c r="F156" s="33">
        <v>3.7</v>
      </c>
      <c r="G156" s="16">
        <v>42671</v>
      </c>
      <c r="H156" s="17">
        <v>0.005555555555555556</v>
      </c>
      <c r="I156" s="50" t="s">
        <v>51</v>
      </c>
      <c r="J156" s="17">
        <f t="shared" si="24"/>
        <v>0.23819444444444443</v>
      </c>
      <c r="K156" s="135"/>
      <c r="L156" s="142">
        <f t="shared" si="25"/>
        <v>1</v>
      </c>
      <c r="M156" s="98">
        <f t="shared" si="30"/>
        <v>5</v>
      </c>
      <c r="N156" s="98">
        <f t="shared" si="31"/>
        <v>43</v>
      </c>
      <c r="R156" s="127">
        <f t="shared" si="34"/>
        <v>23.75625</v>
      </c>
      <c r="S156" s="127">
        <f t="shared" si="35"/>
        <v>23.994444444444444</v>
      </c>
      <c r="T156" s="127" t="b">
        <f t="shared" si="26"/>
        <v>0</v>
      </c>
      <c r="U156" s="127" t="b">
        <f t="shared" si="27"/>
        <v>0</v>
      </c>
      <c r="V156" s="29">
        <f t="shared" si="28"/>
        <v>0</v>
      </c>
      <c r="W156" s="29">
        <f t="shared" si="29"/>
        <v>0</v>
      </c>
      <c r="X156" s="29">
        <f t="shared" si="32"/>
        <v>0</v>
      </c>
      <c r="Y156" s="29">
        <f t="shared" si="33"/>
        <v>0</v>
      </c>
    </row>
    <row r="157" spans="1:25" ht="20.25">
      <c r="A157" s="12">
        <v>155</v>
      </c>
      <c r="B157" s="13">
        <v>42671</v>
      </c>
      <c r="C157" s="14">
        <v>0.25416666666666665</v>
      </c>
      <c r="D157" s="112" t="s">
        <v>156</v>
      </c>
      <c r="E157" s="18" t="s">
        <v>156</v>
      </c>
      <c r="F157" s="33">
        <v>4.4</v>
      </c>
      <c r="G157" s="16">
        <v>42673</v>
      </c>
      <c r="H157" s="17">
        <v>0.9979166666666667</v>
      </c>
      <c r="I157" s="50" t="s">
        <v>156</v>
      </c>
      <c r="J157" s="17">
        <f t="shared" si="24"/>
        <v>0.74375</v>
      </c>
      <c r="K157" s="135"/>
      <c r="L157" s="142">
        <f t="shared" si="25"/>
        <v>0</v>
      </c>
      <c r="M157" s="98"/>
      <c r="N157" s="98"/>
      <c r="R157" s="127">
        <f t="shared" si="34"/>
        <v>23.745833333333334</v>
      </c>
      <c r="S157" s="127">
        <f t="shared" si="35"/>
        <v>23.002083333333335</v>
      </c>
      <c r="T157" s="127" t="b">
        <f t="shared" si="26"/>
        <v>0</v>
      </c>
      <c r="U157" s="127" t="b">
        <f t="shared" si="27"/>
        <v>0</v>
      </c>
      <c r="V157" s="29">
        <f t="shared" si="28"/>
        <v>0</v>
      </c>
      <c r="W157" s="29">
        <f t="shared" si="29"/>
        <v>0</v>
      </c>
      <c r="X157" s="29">
        <f t="shared" si="32"/>
        <v>0</v>
      </c>
      <c r="Y157" s="29">
        <f t="shared" si="33"/>
        <v>0</v>
      </c>
    </row>
    <row r="158" spans="1:25" ht="20.25">
      <c r="A158" s="12">
        <v>156</v>
      </c>
      <c r="B158" s="13">
        <v>42671</v>
      </c>
      <c r="C158" s="14">
        <v>0.4361111111111111</v>
      </c>
      <c r="D158" s="108" t="s">
        <v>2</v>
      </c>
      <c r="E158" s="15" t="s">
        <v>50</v>
      </c>
      <c r="F158" s="33">
        <v>4.4</v>
      </c>
      <c r="G158" s="16">
        <v>42671</v>
      </c>
      <c r="H158" s="17">
        <v>0.19027777777777777</v>
      </c>
      <c r="I158" s="47" t="s">
        <v>95</v>
      </c>
      <c r="J158" s="17">
        <f t="shared" si="24"/>
        <v>0.24583333333333335</v>
      </c>
      <c r="K158" s="135"/>
      <c r="L158" s="142">
        <f t="shared" si="25"/>
        <v>1</v>
      </c>
      <c r="M158" s="98">
        <f t="shared" si="30"/>
        <v>5</v>
      </c>
      <c r="N158" s="98">
        <f t="shared" si="31"/>
        <v>54</v>
      </c>
      <c r="R158" s="127">
        <f t="shared" si="34"/>
        <v>23.56388888888889</v>
      </c>
      <c r="S158" s="127">
        <f t="shared" si="35"/>
        <v>23.809722222222224</v>
      </c>
      <c r="T158" s="127" t="b">
        <f t="shared" si="26"/>
        <v>0</v>
      </c>
      <c r="U158" s="127" t="b">
        <f t="shared" si="27"/>
        <v>0</v>
      </c>
      <c r="V158" s="29">
        <f t="shared" si="28"/>
        <v>0</v>
      </c>
      <c r="W158" s="29">
        <f t="shared" si="29"/>
        <v>0</v>
      </c>
      <c r="X158" s="29">
        <f t="shared" si="32"/>
        <v>0</v>
      </c>
      <c r="Y158" s="29">
        <f t="shared" si="33"/>
        <v>0</v>
      </c>
    </row>
    <row r="159" spans="1:25" ht="20.25">
      <c r="A159" s="12">
        <v>157</v>
      </c>
      <c r="B159" s="13">
        <v>42671</v>
      </c>
      <c r="C159" s="14">
        <v>0.5020833333333333</v>
      </c>
      <c r="D159" s="112" t="s">
        <v>146</v>
      </c>
      <c r="E159" s="15" t="s">
        <v>146</v>
      </c>
      <c r="F159" s="33">
        <v>3.5</v>
      </c>
      <c r="G159" s="16">
        <v>42673</v>
      </c>
      <c r="H159" s="17">
        <v>0.3513888888888889</v>
      </c>
      <c r="I159" s="50" t="s">
        <v>146</v>
      </c>
      <c r="J159" s="17">
        <f t="shared" si="24"/>
        <v>0.1506944444444444</v>
      </c>
      <c r="K159" s="135"/>
      <c r="L159" s="142">
        <f t="shared" si="25"/>
        <v>0</v>
      </c>
      <c r="M159" s="98"/>
      <c r="N159" s="98"/>
      <c r="R159" s="127">
        <f t="shared" si="34"/>
        <v>23.497916666666665</v>
      </c>
      <c r="S159" s="127">
        <f t="shared" si="35"/>
        <v>23.648611111111112</v>
      </c>
      <c r="T159" s="127" t="b">
        <f t="shared" si="26"/>
        <v>0</v>
      </c>
      <c r="U159" s="127" t="b">
        <f t="shared" si="27"/>
        <v>0</v>
      </c>
      <c r="V159" s="29">
        <f t="shared" si="28"/>
        <v>0</v>
      </c>
      <c r="W159" s="29">
        <f t="shared" si="29"/>
        <v>0</v>
      </c>
      <c r="X159" s="29">
        <f t="shared" si="32"/>
        <v>0</v>
      </c>
      <c r="Y159" s="29">
        <f t="shared" si="33"/>
        <v>0</v>
      </c>
    </row>
    <row r="160" spans="1:25" ht="20.25">
      <c r="A160" s="69">
        <v>158</v>
      </c>
      <c r="B160" s="70">
        <v>42671</v>
      </c>
      <c r="C160" s="71">
        <v>0.5659722222222222</v>
      </c>
      <c r="D160" s="107" t="s">
        <v>158</v>
      </c>
      <c r="E160" s="73" t="s">
        <v>212</v>
      </c>
      <c r="F160" s="74">
        <v>3.7</v>
      </c>
      <c r="G160" s="70">
        <v>42671</v>
      </c>
      <c r="H160" s="71">
        <v>0.5201388888888888</v>
      </c>
      <c r="I160" s="75" t="s">
        <v>179</v>
      </c>
      <c r="J160" s="71">
        <f t="shared" si="24"/>
        <v>0.04583333333333339</v>
      </c>
      <c r="K160" s="134" t="s">
        <v>123</v>
      </c>
      <c r="L160" s="142">
        <f t="shared" si="25"/>
        <v>1</v>
      </c>
      <c r="M160" s="98">
        <f t="shared" si="30"/>
        <v>1</v>
      </c>
      <c r="N160" s="98">
        <f t="shared" si="31"/>
        <v>6</v>
      </c>
      <c r="R160" s="127">
        <f t="shared" si="34"/>
        <v>23.43402777777778</v>
      </c>
      <c r="S160" s="127">
        <f t="shared" si="35"/>
        <v>23.479861111111113</v>
      </c>
      <c r="T160" s="127" t="b">
        <f t="shared" si="26"/>
        <v>0</v>
      </c>
      <c r="U160" s="127" t="b">
        <f t="shared" si="27"/>
        <v>0</v>
      </c>
      <c r="V160" s="29">
        <f t="shared" si="28"/>
        <v>0</v>
      </c>
      <c r="W160" s="29">
        <f t="shared" si="29"/>
        <v>0</v>
      </c>
      <c r="X160" s="29">
        <f t="shared" si="32"/>
        <v>0</v>
      </c>
      <c r="Y160" s="29">
        <f t="shared" si="33"/>
        <v>0</v>
      </c>
    </row>
    <row r="161" spans="1:25" ht="20.25">
      <c r="A161" s="12">
        <v>159</v>
      </c>
      <c r="B161" s="13">
        <v>42671</v>
      </c>
      <c r="C161" s="14">
        <v>0.5854166666666667</v>
      </c>
      <c r="D161" s="106" t="s">
        <v>38</v>
      </c>
      <c r="E161" s="15" t="s">
        <v>213</v>
      </c>
      <c r="F161" s="33">
        <v>4.3</v>
      </c>
      <c r="G161" s="16">
        <v>42672</v>
      </c>
      <c r="H161" s="17">
        <v>0.4923611111111111</v>
      </c>
      <c r="I161" s="47" t="s">
        <v>38</v>
      </c>
      <c r="J161" s="17">
        <f t="shared" si="24"/>
        <v>0.09305555555555561</v>
      </c>
      <c r="K161" s="135"/>
      <c r="L161" s="142">
        <f t="shared" si="25"/>
        <v>0</v>
      </c>
      <c r="M161" s="98"/>
      <c r="N161" s="98"/>
      <c r="R161" s="127">
        <f t="shared" si="34"/>
        <v>23.414583333333333</v>
      </c>
      <c r="S161" s="127">
        <f t="shared" si="35"/>
        <v>23.507638888888888</v>
      </c>
      <c r="T161" s="127" t="b">
        <f t="shared" si="26"/>
        <v>0</v>
      </c>
      <c r="U161" s="127">
        <f t="shared" si="27"/>
        <v>23.906944444444445</v>
      </c>
      <c r="V161" s="29">
        <f t="shared" si="28"/>
        <v>0</v>
      </c>
      <c r="W161" s="29">
        <f t="shared" si="29"/>
        <v>0</v>
      </c>
      <c r="X161" s="29">
        <f t="shared" si="32"/>
        <v>21</v>
      </c>
      <c r="Y161" s="29">
        <f t="shared" si="33"/>
        <v>46</v>
      </c>
    </row>
    <row r="162" spans="1:25" ht="20.25">
      <c r="A162" s="12">
        <v>160</v>
      </c>
      <c r="B162" s="13">
        <v>42672</v>
      </c>
      <c r="C162" s="14">
        <v>0.20833333333333334</v>
      </c>
      <c r="D162" s="108" t="s">
        <v>115</v>
      </c>
      <c r="E162" s="37" t="s">
        <v>115</v>
      </c>
      <c r="F162" s="33">
        <v>3.6</v>
      </c>
      <c r="G162" s="16">
        <v>42671</v>
      </c>
      <c r="H162" s="17">
        <v>0.3145833333333333</v>
      </c>
      <c r="I162" s="47" t="s">
        <v>206</v>
      </c>
      <c r="J162" s="17">
        <f t="shared" si="24"/>
        <v>0.10624999999999998</v>
      </c>
      <c r="K162" s="135"/>
      <c r="L162" s="142">
        <f t="shared" si="25"/>
        <v>0</v>
      </c>
      <c r="M162" s="98"/>
      <c r="N162" s="98"/>
      <c r="R162" s="127">
        <f t="shared" si="34"/>
        <v>23.791666666666668</v>
      </c>
      <c r="S162" s="127">
        <f t="shared" si="35"/>
        <v>23.685416666666665</v>
      </c>
      <c r="T162" s="127">
        <f t="shared" si="26"/>
        <v>23.893749999999997</v>
      </c>
      <c r="U162" s="127" t="b">
        <f t="shared" si="27"/>
        <v>0</v>
      </c>
      <c r="V162" s="29">
        <f t="shared" si="28"/>
        <v>21</v>
      </c>
      <c r="W162" s="29">
        <f t="shared" si="29"/>
        <v>27</v>
      </c>
      <c r="X162" s="29">
        <f t="shared" si="32"/>
        <v>0</v>
      </c>
      <c r="Y162" s="29">
        <f t="shared" si="33"/>
        <v>0</v>
      </c>
    </row>
    <row r="163" spans="1:25" ht="20.25">
      <c r="A163" s="12">
        <v>161</v>
      </c>
      <c r="B163" s="13">
        <v>42672</v>
      </c>
      <c r="C163" s="14">
        <v>0.32222222222222224</v>
      </c>
      <c r="D163" s="110" t="s">
        <v>17</v>
      </c>
      <c r="E163" s="15" t="s">
        <v>17</v>
      </c>
      <c r="F163" s="33">
        <v>3.4</v>
      </c>
      <c r="G163" s="16">
        <v>42672</v>
      </c>
      <c r="H163" s="17">
        <v>0.55</v>
      </c>
      <c r="I163" s="50" t="s">
        <v>17</v>
      </c>
      <c r="J163" s="17">
        <f t="shared" si="24"/>
        <v>0.2277777777777778</v>
      </c>
      <c r="K163" s="135"/>
      <c r="L163" s="142">
        <f t="shared" si="25"/>
        <v>1</v>
      </c>
      <c r="M163" s="98">
        <f t="shared" si="30"/>
        <v>5</v>
      </c>
      <c r="N163" s="98">
        <f t="shared" si="31"/>
        <v>28</v>
      </c>
      <c r="R163" s="127">
        <f t="shared" si="34"/>
        <v>23.677777777777777</v>
      </c>
      <c r="S163" s="127">
        <f t="shared" si="35"/>
        <v>23.45</v>
      </c>
      <c r="T163" s="127" t="b">
        <f t="shared" si="26"/>
        <v>0</v>
      </c>
      <c r="U163" s="127" t="b">
        <f t="shared" si="27"/>
        <v>0</v>
      </c>
      <c r="V163" s="29">
        <f t="shared" si="28"/>
        <v>0</v>
      </c>
      <c r="W163" s="29">
        <f t="shared" si="29"/>
        <v>0</v>
      </c>
      <c r="X163" s="29">
        <f t="shared" si="32"/>
        <v>0</v>
      </c>
      <c r="Y163" s="29">
        <f t="shared" si="33"/>
        <v>0</v>
      </c>
    </row>
    <row r="164" spans="1:25" ht="20.25">
      <c r="A164" s="69">
        <v>162</v>
      </c>
      <c r="B164" s="70">
        <v>42672</v>
      </c>
      <c r="C164" s="71">
        <v>0.5666666666666667</v>
      </c>
      <c r="D164" s="111" t="s">
        <v>33</v>
      </c>
      <c r="E164" s="73" t="s">
        <v>375</v>
      </c>
      <c r="F164" s="74">
        <v>4</v>
      </c>
      <c r="G164" s="70">
        <v>42672</v>
      </c>
      <c r="H164" s="71">
        <v>0.6125</v>
      </c>
      <c r="I164" s="77" t="s">
        <v>117</v>
      </c>
      <c r="J164" s="71">
        <f t="shared" si="24"/>
        <v>0.04583333333333339</v>
      </c>
      <c r="K164" s="134" t="s">
        <v>123</v>
      </c>
      <c r="L164" s="142">
        <f t="shared" si="25"/>
        <v>1</v>
      </c>
      <c r="M164" s="98">
        <f t="shared" si="30"/>
        <v>1</v>
      </c>
      <c r="N164" s="98">
        <f t="shared" si="31"/>
        <v>6</v>
      </c>
      <c r="R164" s="127">
        <f t="shared" si="34"/>
        <v>23.433333333333334</v>
      </c>
      <c r="S164" s="127">
        <f t="shared" si="35"/>
        <v>23.3875</v>
      </c>
      <c r="T164" s="127" t="b">
        <f t="shared" si="26"/>
        <v>0</v>
      </c>
      <c r="U164" s="127" t="b">
        <f t="shared" si="27"/>
        <v>0</v>
      </c>
      <c r="V164" s="29">
        <f t="shared" si="28"/>
        <v>0</v>
      </c>
      <c r="W164" s="29">
        <f t="shared" si="29"/>
        <v>0</v>
      </c>
      <c r="X164" s="29">
        <f t="shared" si="32"/>
        <v>0</v>
      </c>
      <c r="Y164" s="29">
        <f t="shared" si="33"/>
        <v>0</v>
      </c>
    </row>
    <row r="165" spans="1:25" ht="20.25">
      <c r="A165" s="12">
        <v>163</v>
      </c>
      <c r="B165" s="13">
        <v>42672</v>
      </c>
      <c r="C165" s="14">
        <v>0.6972222222222223</v>
      </c>
      <c r="D165" s="106" t="s">
        <v>51</v>
      </c>
      <c r="E165" s="15" t="s">
        <v>337</v>
      </c>
      <c r="F165" s="33">
        <v>3.9</v>
      </c>
      <c r="G165" s="16">
        <v>42671</v>
      </c>
      <c r="H165" s="17">
        <v>0.005555555555555556</v>
      </c>
      <c r="I165" s="49" t="s">
        <v>205</v>
      </c>
      <c r="J165" s="17">
        <f t="shared" si="24"/>
        <v>0.6916666666666668</v>
      </c>
      <c r="K165" s="135"/>
      <c r="L165" s="142">
        <f t="shared" si="25"/>
        <v>0</v>
      </c>
      <c r="M165" s="98"/>
      <c r="N165" s="98"/>
      <c r="R165" s="127">
        <f t="shared" si="34"/>
        <v>23.302777777777777</v>
      </c>
      <c r="S165" s="127">
        <f t="shared" si="35"/>
        <v>23.994444444444444</v>
      </c>
      <c r="T165" s="127">
        <f t="shared" si="26"/>
        <v>24.691666666666666</v>
      </c>
      <c r="U165" s="127" t="b">
        <f t="shared" si="27"/>
        <v>0</v>
      </c>
      <c r="V165" s="29">
        <f t="shared" si="28"/>
        <v>16</v>
      </c>
      <c r="W165" s="29">
        <f t="shared" si="29"/>
        <v>36</v>
      </c>
      <c r="X165" s="29">
        <f t="shared" si="32"/>
        <v>0</v>
      </c>
      <c r="Y165" s="29">
        <f t="shared" si="33"/>
        <v>0</v>
      </c>
    </row>
    <row r="166" spans="1:25" ht="20.25">
      <c r="A166" s="12">
        <v>164</v>
      </c>
      <c r="B166" s="13">
        <v>42673</v>
      </c>
      <c r="C166" s="14">
        <v>0.5833333333333334</v>
      </c>
      <c r="D166" s="110" t="s">
        <v>367</v>
      </c>
      <c r="E166" s="15" t="s">
        <v>345</v>
      </c>
      <c r="F166" s="33">
        <v>4</v>
      </c>
      <c r="G166" s="16">
        <v>42673</v>
      </c>
      <c r="H166" s="17">
        <v>0.4048611111111111</v>
      </c>
      <c r="I166" s="50" t="s">
        <v>117</v>
      </c>
      <c r="J166" s="17">
        <f t="shared" si="24"/>
        <v>0.17847222222222225</v>
      </c>
      <c r="K166" s="135"/>
      <c r="L166" s="142">
        <f t="shared" si="25"/>
        <v>1</v>
      </c>
      <c r="M166" s="98">
        <f t="shared" si="30"/>
        <v>4</v>
      </c>
      <c r="N166" s="98">
        <f t="shared" si="31"/>
        <v>17</v>
      </c>
      <c r="R166" s="127">
        <f t="shared" si="34"/>
        <v>23.416666666666668</v>
      </c>
      <c r="S166" s="127">
        <f t="shared" si="35"/>
        <v>23.59513888888889</v>
      </c>
      <c r="T166" s="127" t="b">
        <f t="shared" si="26"/>
        <v>0</v>
      </c>
      <c r="U166" s="127" t="b">
        <f t="shared" si="27"/>
        <v>0</v>
      </c>
      <c r="V166" s="29">
        <f t="shared" si="28"/>
        <v>0</v>
      </c>
      <c r="W166" s="29">
        <f t="shared" si="29"/>
        <v>0</v>
      </c>
      <c r="X166" s="29">
        <f t="shared" si="32"/>
        <v>0</v>
      </c>
      <c r="Y166" s="29">
        <f t="shared" si="33"/>
        <v>0</v>
      </c>
    </row>
    <row r="167" spans="1:25" ht="20.25">
      <c r="A167" s="12">
        <v>165</v>
      </c>
      <c r="B167" s="13">
        <v>42673</v>
      </c>
      <c r="C167" s="14">
        <v>0.625</v>
      </c>
      <c r="D167" s="108" t="s">
        <v>152</v>
      </c>
      <c r="E167" s="15" t="s">
        <v>376</v>
      </c>
      <c r="F167" s="33">
        <v>4.2</v>
      </c>
      <c r="G167" s="16">
        <v>42671</v>
      </c>
      <c r="H167" s="17">
        <v>0.44305555555555554</v>
      </c>
      <c r="I167" s="49" t="s">
        <v>207</v>
      </c>
      <c r="J167" s="17">
        <f t="shared" si="24"/>
        <v>0.18194444444444446</v>
      </c>
      <c r="K167" s="135"/>
      <c r="L167" s="142">
        <f t="shared" si="25"/>
        <v>0</v>
      </c>
      <c r="M167" s="98"/>
      <c r="N167" s="98"/>
      <c r="R167" s="127">
        <f t="shared" si="34"/>
        <v>23.375</v>
      </c>
      <c r="S167" s="127">
        <f t="shared" si="35"/>
        <v>23.556944444444444</v>
      </c>
      <c r="T167" s="127" t="b">
        <f t="shared" si="26"/>
        <v>0</v>
      </c>
      <c r="U167" s="127" t="b">
        <f t="shared" si="27"/>
        <v>0</v>
      </c>
      <c r="V167" s="29">
        <f t="shared" si="28"/>
        <v>0</v>
      </c>
      <c r="W167" s="29">
        <f t="shared" si="29"/>
        <v>0</v>
      </c>
      <c r="X167" s="29">
        <f t="shared" si="32"/>
        <v>0</v>
      </c>
      <c r="Y167" s="29">
        <f t="shared" si="33"/>
        <v>0</v>
      </c>
    </row>
    <row r="168" spans="1:25" ht="20.25">
      <c r="A168" s="12">
        <v>166</v>
      </c>
      <c r="B168" s="13">
        <v>42674</v>
      </c>
      <c r="C168" s="14">
        <v>0.025</v>
      </c>
      <c r="D168" s="112" t="s">
        <v>146</v>
      </c>
      <c r="E168" s="15" t="s">
        <v>377</v>
      </c>
      <c r="F168" s="33">
        <v>4.5</v>
      </c>
      <c r="G168" s="16">
        <v>42674</v>
      </c>
      <c r="H168" s="17">
        <v>0.6402777777777778</v>
      </c>
      <c r="I168" s="50" t="s">
        <v>170</v>
      </c>
      <c r="J168" s="17">
        <f t="shared" si="24"/>
        <v>0.6152777777777778</v>
      </c>
      <c r="K168" s="135"/>
      <c r="L168" s="142">
        <f t="shared" si="25"/>
        <v>1</v>
      </c>
      <c r="M168" s="98">
        <f t="shared" si="30"/>
        <v>14</v>
      </c>
      <c r="N168" s="98">
        <f t="shared" si="31"/>
        <v>46</v>
      </c>
      <c r="R168" s="127">
        <f t="shared" si="34"/>
        <v>23.975</v>
      </c>
      <c r="S168" s="127">
        <f t="shared" si="35"/>
        <v>23.35972222222222</v>
      </c>
      <c r="T168" s="127" t="b">
        <f t="shared" si="26"/>
        <v>0</v>
      </c>
      <c r="U168" s="127" t="b">
        <f t="shared" si="27"/>
        <v>0</v>
      </c>
      <c r="V168" s="29">
        <f t="shared" si="28"/>
        <v>0</v>
      </c>
      <c r="W168" s="29">
        <f t="shared" si="29"/>
        <v>0</v>
      </c>
      <c r="X168" s="29">
        <f t="shared" si="32"/>
        <v>0</v>
      </c>
      <c r="Y168" s="29">
        <f t="shared" si="33"/>
        <v>0</v>
      </c>
    </row>
    <row r="169" spans="1:25" ht="20.25">
      <c r="A169" s="12">
        <v>167</v>
      </c>
      <c r="B169" s="13">
        <v>42674</v>
      </c>
      <c r="C169" s="14">
        <v>0.3055555555555555</v>
      </c>
      <c r="D169" s="103" t="s">
        <v>328</v>
      </c>
      <c r="E169" s="15" t="s">
        <v>349</v>
      </c>
      <c r="F169" s="33">
        <v>4.7</v>
      </c>
      <c r="G169" s="16">
        <v>42675</v>
      </c>
      <c r="H169" s="17">
        <v>0.8215277777777777</v>
      </c>
      <c r="I169" s="49" t="s">
        <v>282</v>
      </c>
      <c r="J169" s="17">
        <f t="shared" si="24"/>
        <v>0.5159722222222223</v>
      </c>
      <c r="K169" s="135"/>
      <c r="L169" s="142">
        <f t="shared" si="25"/>
        <v>0</v>
      </c>
      <c r="M169" s="98"/>
      <c r="N169" s="98"/>
      <c r="R169" s="127">
        <f t="shared" si="34"/>
        <v>23.694444444444443</v>
      </c>
      <c r="S169" s="127">
        <f t="shared" si="35"/>
        <v>23.178472222222222</v>
      </c>
      <c r="T169" s="127" t="b">
        <f t="shared" si="26"/>
        <v>0</v>
      </c>
      <c r="U169" s="127">
        <f t="shared" si="27"/>
        <v>24.51597222222222</v>
      </c>
      <c r="V169" s="29">
        <f t="shared" si="28"/>
        <v>0</v>
      </c>
      <c r="W169" s="29">
        <f t="shared" si="29"/>
        <v>0</v>
      </c>
      <c r="X169" s="29">
        <f t="shared" si="32"/>
        <v>12</v>
      </c>
      <c r="Y169" s="29">
        <f t="shared" si="33"/>
        <v>23</v>
      </c>
    </row>
    <row r="170" spans="1:25" ht="20.25">
      <c r="A170" s="12">
        <v>168</v>
      </c>
      <c r="B170" s="13">
        <v>42674</v>
      </c>
      <c r="C170" s="14">
        <v>0.45625</v>
      </c>
      <c r="D170" s="110" t="s">
        <v>36</v>
      </c>
      <c r="E170" s="15" t="s">
        <v>378</v>
      </c>
      <c r="F170" s="33">
        <v>4.7</v>
      </c>
      <c r="G170" s="16">
        <v>42675</v>
      </c>
      <c r="H170" s="17">
        <v>0.5673611111111111</v>
      </c>
      <c r="I170" s="51" t="s">
        <v>87</v>
      </c>
      <c r="J170" s="17">
        <f t="shared" si="24"/>
        <v>0.1111111111111111</v>
      </c>
      <c r="K170" s="135"/>
      <c r="L170" s="142">
        <f t="shared" si="25"/>
        <v>0</v>
      </c>
      <c r="M170" s="98"/>
      <c r="N170" s="98"/>
      <c r="R170" s="127">
        <f t="shared" si="34"/>
        <v>23.54375</v>
      </c>
      <c r="S170" s="127">
        <f t="shared" si="35"/>
        <v>23.43263888888889</v>
      </c>
      <c r="T170" s="127" t="b">
        <f t="shared" si="26"/>
        <v>0</v>
      </c>
      <c r="U170" s="127">
        <f t="shared" si="27"/>
        <v>24.11111111111111</v>
      </c>
      <c r="V170" s="29">
        <f t="shared" si="28"/>
        <v>0</v>
      </c>
      <c r="W170" s="29">
        <f t="shared" si="29"/>
        <v>0</v>
      </c>
      <c r="X170" s="29">
        <f t="shared" si="32"/>
        <v>2</v>
      </c>
      <c r="Y170" s="29">
        <f t="shared" si="33"/>
        <v>40</v>
      </c>
    </row>
    <row r="171" spans="1:25" ht="20.25">
      <c r="A171" s="69">
        <v>169</v>
      </c>
      <c r="B171" s="70">
        <v>42674</v>
      </c>
      <c r="C171" s="71">
        <v>0.6902777777777778</v>
      </c>
      <c r="D171" s="107" t="s">
        <v>56</v>
      </c>
      <c r="E171" s="73" t="s">
        <v>57</v>
      </c>
      <c r="F171" s="74">
        <v>3.5</v>
      </c>
      <c r="G171" s="70">
        <v>42674</v>
      </c>
      <c r="H171" s="71">
        <v>0.5576388888888889</v>
      </c>
      <c r="I171" s="75" t="s">
        <v>89</v>
      </c>
      <c r="J171" s="71">
        <f t="shared" si="24"/>
        <v>0.13263888888888886</v>
      </c>
      <c r="K171" s="134" t="s">
        <v>123</v>
      </c>
      <c r="L171" s="142">
        <f t="shared" si="25"/>
        <v>1</v>
      </c>
      <c r="M171" s="98">
        <f t="shared" si="30"/>
        <v>3</v>
      </c>
      <c r="N171" s="98">
        <f t="shared" si="31"/>
        <v>11</v>
      </c>
      <c r="R171" s="127">
        <f t="shared" si="34"/>
        <v>23.309722222222224</v>
      </c>
      <c r="S171" s="127">
        <f t="shared" si="35"/>
        <v>23.44236111111111</v>
      </c>
      <c r="T171" s="127" t="b">
        <f t="shared" si="26"/>
        <v>0</v>
      </c>
      <c r="U171" s="127" t="b">
        <f t="shared" si="27"/>
        <v>0</v>
      </c>
      <c r="V171" s="29">
        <f t="shared" si="28"/>
        <v>0</v>
      </c>
      <c r="W171" s="29">
        <f t="shared" si="29"/>
        <v>0</v>
      </c>
      <c r="X171" s="29">
        <f t="shared" si="32"/>
        <v>0</v>
      </c>
      <c r="Y171" s="29">
        <f t="shared" si="33"/>
        <v>0</v>
      </c>
    </row>
    <row r="172" spans="1:25" ht="20.25">
      <c r="A172" s="12">
        <v>170</v>
      </c>
      <c r="B172" s="13">
        <v>42674</v>
      </c>
      <c r="C172" s="14">
        <v>0.7222222222222222</v>
      </c>
      <c r="D172" s="103" t="s">
        <v>15</v>
      </c>
      <c r="E172" s="15" t="s">
        <v>55</v>
      </c>
      <c r="F172" s="33">
        <v>4.8</v>
      </c>
      <c r="G172" s="16">
        <v>42671</v>
      </c>
      <c r="H172" s="17">
        <v>0.7993055555555556</v>
      </c>
      <c r="I172" s="49" t="s">
        <v>281</v>
      </c>
      <c r="J172" s="17">
        <f t="shared" si="24"/>
        <v>0.07708333333333339</v>
      </c>
      <c r="K172" s="135"/>
      <c r="L172" s="142">
        <f t="shared" si="25"/>
        <v>0</v>
      </c>
      <c r="M172" s="98"/>
      <c r="N172" s="98"/>
      <c r="R172" s="127">
        <f t="shared" si="34"/>
        <v>23.27777777777778</v>
      </c>
      <c r="S172" s="127">
        <f t="shared" si="35"/>
        <v>23.200694444444444</v>
      </c>
      <c r="T172" s="127" t="b">
        <f t="shared" si="26"/>
        <v>0</v>
      </c>
      <c r="U172" s="127" t="b">
        <f t="shared" si="27"/>
        <v>0</v>
      </c>
      <c r="V172" s="29">
        <f t="shared" si="28"/>
        <v>0</v>
      </c>
      <c r="W172" s="29">
        <f t="shared" si="29"/>
        <v>0</v>
      </c>
      <c r="X172" s="29">
        <f t="shared" si="32"/>
        <v>0</v>
      </c>
      <c r="Y172" s="29">
        <f t="shared" si="33"/>
        <v>0</v>
      </c>
    </row>
    <row r="173" spans="1:25" ht="20.25">
      <c r="A173" s="12">
        <v>171</v>
      </c>
      <c r="B173" s="13">
        <v>42674</v>
      </c>
      <c r="C173" s="14">
        <v>0.7638888888888888</v>
      </c>
      <c r="D173" s="103" t="s">
        <v>45</v>
      </c>
      <c r="E173" s="15" t="s">
        <v>54</v>
      </c>
      <c r="F173" s="33">
        <v>4.8</v>
      </c>
      <c r="G173" s="16">
        <v>42674</v>
      </c>
      <c r="H173" s="17">
        <v>0.16458333333333333</v>
      </c>
      <c r="I173" s="47" t="s">
        <v>45</v>
      </c>
      <c r="J173" s="17">
        <f t="shared" si="24"/>
        <v>0.5993055555555555</v>
      </c>
      <c r="K173" s="135"/>
      <c r="L173" s="142">
        <f t="shared" si="25"/>
        <v>1</v>
      </c>
      <c r="M173" s="98">
        <f t="shared" si="30"/>
        <v>14</v>
      </c>
      <c r="N173" s="98">
        <f t="shared" si="31"/>
        <v>23</v>
      </c>
      <c r="R173" s="127">
        <f t="shared" si="34"/>
        <v>23.23611111111111</v>
      </c>
      <c r="S173" s="127">
        <f t="shared" si="35"/>
        <v>23.835416666666667</v>
      </c>
      <c r="T173" s="127" t="b">
        <f t="shared" si="26"/>
        <v>0</v>
      </c>
      <c r="U173" s="127" t="b">
        <f t="shared" si="27"/>
        <v>0</v>
      </c>
      <c r="V173" s="29">
        <f t="shared" si="28"/>
        <v>0</v>
      </c>
      <c r="W173" s="29">
        <f t="shared" si="29"/>
        <v>0</v>
      </c>
      <c r="X173" s="29">
        <f t="shared" si="32"/>
        <v>0</v>
      </c>
      <c r="Y173" s="29">
        <f t="shared" si="33"/>
        <v>0</v>
      </c>
    </row>
    <row r="174" spans="1:25" ht="20.25">
      <c r="A174" s="12">
        <v>172</v>
      </c>
      <c r="B174" s="13">
        <v>42675</v>
      </c>
      <c r="C174" s="14">
        <v>0.015277777777777777</v>
      </c>
      <c r="D174" s="112" t="s">
        <v>143</v>
      </c>
      <c r="E174" s="15" t="s">
        <v>144</v>
      </c>
      <c r="F174" s="33">
        <v>3.5</v>
      </c>
      <c r="G174" s="16">
        <v>42674</v>
      </c>
      <c r="H174" s="17">
        <v>0.7604166666666666</v>
      </c>
      <c r="I174" s="50" t="s">
        <v>145</v>
      </c>
      <c r="J174" s="17">
        <f t="shared" si="24"/>
        <v>0.7451388888888889</v>
      </c>
      <c r="K174" s="135"/>
      <c r="L174" s="142">
        <f t="shared" si="25"/>
        <v>0</v>
      </c>
      <c r="M174" s="98"/>
      <c r="N174" s="98"/>
      <c r="R174" s="127">
        <f t="shared" si="34"/>
        <v>23.98472222222222</v>
      </c>
      <c r="S174" s="127">
        <f t="shared" si="35"/>
        <v>23.239583333333332</v>
      </c>
      <c r="T174" s="127">
        <f t="shared" si="26"/>
        <v>23.25486111111111</v>
      </c>
      <c r="U174" s="127" t="b">
        <f t="shared" si="27"/>
        <v>0</v>
      </c>
      <c r="V174" s="29">
        <f t="shared" si="28"/>
        <v>6</v>
      </c>
      <c r="W174" s="29">
        <f t="shared" si="29"/>
        <v>7</v>
      </c>
      <c r="X174" s="29">
        <f t="shared" si="32"/>
        <v>0</v>
      </c>
      <c r="Y174" s="29">
        <f t="shared" si="33"/>
        <v>0</v>
      </c>
    </row>
    <row r="175" spans="1:25" ht="20.25">
      <c r="A175" s="12">
        <v>173</v>
      </c>
      <c r="B175" s="13">
        <v>42675</v>
      </c>
      <c r="C175" s="14">
        <v>0.49652777777777773</v>
      </c>
      <c r="D175" s="110" t="s">
        <v>80</v>
      </c>
      <c r="E175" s="15" t="s">
        <v>80</v>
      </c>
      <c r="F175" s="33">
        <v>4</v>
      </c>
      <c r="G175" s="16">
        <v>42674</v>
      </c>
      <c r="H175" s="17">
        <v>0.4993055555555555</v>
      </c>
      <c r="I175" s="51" t="s">
        <v>80</v>
      </c>
      <c r="J175" s="17">
        <f t="shared" si="24"/>
        <v>0.002777777777777768</v>
      </c>
      <c r="K175" s="135"/>
      <c r="L175" s="142">
        <f t="shared" si="25"/>
        <v>0</v>
      </c>
      <c r="M175" s="98"/>
      <c r="N175" s="98"/>
      <c r="R175" s="127">
        <f t="shared" si="34"/>
        <v>23.50347222222222</v>
      </c>
      <c r="S175" s="127">
        <f t="shared" si="35"/>
        <v>23.500694444444445</v>
      </c>
      <c r="T175" s="127">
        <f t="shared" si="26"/>
        <v>23.997222222222224</v>
      </c>
      <c r="U175" s="127" t="b">
        <f t="shared" si="27"/>
        <v>0</v>
      </c>
      <c r="V175" s="29">
        <f t="shared" si="28"/>
        <v>23</v>
      </c>
      <c r="W175" s="29">
        <f t="shared" si="29"/>
        <v>56</v>
      </c>
      <c r="X175" s="29">
        <f t="shared" si="32"/>
        <v>0</v>
      </c>
      <c r="Y175" s="29">
        <f t="shared" si="33"/>
        <v>0</v>
      </c>
    </row>
    <row r="176" spans="1:25" ht="20.25">
      <c r="A176" s="69">
        <v>174</v>
      </c>
      <c r="B176" s="70">
        <v>42675</v>
      </c>
      <c r="C176" s="71">
        <v>0.54375</v>
      </c>
      <c r="D176" s="111" t="s">
        <v>33</v>
      </c>
      <c r="E176" s="73" t="s">
        <v>345</v>
      </c>
      <c r="F176" s="74">
        <v>4.5</v>
      </c>
      <c r="G176" s="70">
        <v>42675</v>
      </c>
      <c r="H176" s="71">
        <v>0.3534722222222222</v>
      </c>
      <c r="I176" s="77" t="s">
        <v>122</v>
      </c>
      <c r="J176" s="71">
        <f t="shared" si="24"/>
        <v>0.19027777777777777</v>
      </c>
      <c r="K176" s="134" t="s">
        <v>123</v>
      </c>
      <c r="L176" s="142">
        <f t="shared" si="25"/>
        <v>1</v>
      </c>
      <c r="M176" s="98">
        <f t="shared" si="30"/>
        <v>4</v>
      </c>
      <c r="N176" s="98">
        <f t="shared" si="31"/>
        <v>34</v>
      </c>
      <c r="R176" s="127">
        <f t="shared" si="34"/>
        <v>23.45625</v>
      </c>
      <c r="S176" s="127">
        <f t="shared" si="35"/>
        <v>23.646527777777777</v>
      </c>
      <c r="T176" s="127" t="b">
        <f t="shared" si="26"/>
        <v>0</v>
      </c>
      <c r="U176" s="127" t="b">
        <f t="shared" si="27"/>
        <v>0</v>
      </c>
      <c r="V176" s="29">
        <f t="shared" si="28"/>
        <v>0</v>
      </c>
      <c r="W176" s="29">
        <f t="shared" si="29"/>
        <v>0</v>
      </c>
      <c r="X176" s="29">
        <f t="shared" si="32"/>
        <v>0</v>
      </c>
      <c r="Y176" s="29">
        <f t="shared" si="33"/>
        <v>0</v>
      </c>
    </row>
    <row r="177" spans="1:25" ht="20.25">
      <c r="A177" s="12">
        <v>175</v>
      </c>
      <c r="B177" s="13">
        <v>42675</v>
      </c>
      <c r="C177" s="14">
        <v>0.8597222222222222</v>
      </c>
      <c r="D177" s="112" t="s">
        <v>38</v>
      </c>
      <c r="E177" s="15" t="s">
        <v>379</v>
      </c>
      <c r="F177" s="33">
        <v>4.3</v>
      </c>
      <c r="G177" s="16">
        <v>42672</v>
      </c>
      <c r="H177" s="17">
        <v>0.4923611111111111</v>
      </c>
      <c r="I177" s="50" t="s">
        <v>38</v>
      </c>
      <c r="J177" s="17">
        <f t="shared" si="24"/>
        <v>0.3673611111111111</v>
      </c>
      <c r="K177" s="135"/>
      <c r="L177" s="142">
        <f t="shared" si="25"/>
        <v>0</v>
      </c>
      <c r="M177" s="98"/>
      <c r="N177" s="98"/>
      <c r="R177" s="127">
        <f t="shared" si="34"/>
        <v>23.14027777777778</v>
      </c>
      <c r="S177" s="127">
        <f t="shared" si="35"/>
        <v>23.507638888888888</v>
      </c>
      <c r="T177" s="127" t="b">
        <f t="shared" si="26"/>
        <v>0</v>
      </c>
      <c r="U177" s="127" t="b">
        <f t="shared" si="27"/>
        <v>0</v>
      </c>
      <c r="V177" s="29">
        <f t="shared" si="28"/>
        <v>0</v>
      </c>
      <c r="W177" s="29">
        <f t="shared" si="29"/>
        <v>0</v>
      </c>
      <c r="X177" s="29">
        <f t="shared" si="32"/>
        <v>0</v>
      </c>
      <c r="Y177" s="29">
        <f t="shared" si="33"/>
        <v>0</v>
      </c>
    </row>
    <row r="178" spans="1:25" ht="20.25">
      <c r="A178" s="12">
        <v>176</v>
      </c>
      <c r="B178" s="13">
        <v>42675</v>
      </c>
      <c r="C178" s="14">
        <v>0.8868055555555556</v>
      </c>
      <c r="D178" s="112" t="s">
        <v>25</v>
      </c>
      <c r="E178" s="15" t="s">
        <v>380</v>
      </c>
      <c r="F178" s="33">
        <v>4.9</v>
      </c>
      <c r="G178" s="16">
        <v>42676</v>
      </c>
      <c r="H178" s="17">
        <v>0.3763888888888889</v>
      </c>
      <c r="I178" s="50" t="s">
        <v>177</v>
      </c>
      <c r="J178" s="17">
        <f t="shared" si="24"/>
        <v>0.5104166666666667</v>
      </c>
      <c r="K178" s="135"/>
      <c r="L178" s="142">
        <f t="shared" si="25"/>
        <v>0</v>
      </c>
      <c r="M178" s="98"/>
      <c r="N178" s="98"/>
      <c r="R178" s="127">
        <f t="shared" si="34"/>
        <v>23.113194444444446</v>
      </c>
      <c r="S178" s="127">
        <f t="shared" si="35"/>
        <v>23.62361111111111</v>
      </c>
      <c r="T178" s="127" t="b">
        <f t="shared" si="26"/>
        <v>0</v>
      </c>
      <c r="U178" s="127">
        <f t="shared" si="27"/>
        <v>23.489583333333336</v>
      </c>
      <c r="V178" s="29">
        <f t="shared" si="28"/>
        <v>0</v>
      </c>
      <c r="W178" s="29">
        <f t="shared" si="29"/>
        <v>0</v>
      </c>
      <c r="X178" s="29">
        <f t="shared" si="32"/>
        <v>11</v>
      </c>
      <c r="Y178" s="29">
        <f t="shared" si="33"/>
        <v>45</v>
      </c>
    </row>
    <row r="179" spans="1:25" ht="20.25">
      <c r="A179" s="12">
        <v>177</v>
      </c>
      <c r="B179" s="13">
        <v>42675</v>
      </c>
      <c r="C179" s="14">
        <v>0.9541666666666666</v>
      </c>
      <c r="D179" s="112" t="s">
        <v>157</v>
      </c>
      <c r="E179" s="15" t="s">
        <v>157</v>
      </c>
      <c r="F179" s="33">
        <v>4.7</v>
      </c>
      <c r="G179" s="16">
        <v>42675</v>
      </c>
      <c r="H179" s="17">
        <v>0.33055555555555555</v>
      </c>
      <c r="I179" s="50" t="s">
        <v>182</v>
      </c>
      <c r="J179" s="17">
        <f t="shared" si="24"/>
        <v>0.6236111111111111</v>
      </c>
      <c r="K179" s="135"/>
      <c r="L179" s="142">
        <f t="shared" si="25"/>
        <v>1</v>
      </c>
      <c r="M179" s="98">
        <f t="shared" si="30"/>
        <v>14</v>
      </c>
      <c r="N179" s="98">
        <f t="shared" si="31"/>
        <v>58</v>
      </c>
      <c r="R179" s="127">
        <f t="shared" si="34"/>
        <v>23.045833333333334</v>
      </c>
      <c r="S179" s="127">
        <f t="shared" si="35"/>
        <v>23.669444444444444</v>
      </c>
      <c r="T179" s="127" t="b">
        <f t="shared" si="26"/>
        <v>0</v>
      </c>
      <c r="U179" s="127" t="b">
        <f t="shared" si="27"/>
        <v>0</v>
      </c>
      <c r="V179" s="29">
        <f t="shared" si="28"/>
        <v>0</v>
      </c>
      <c r="W179" s="29">
        <f t="shared" si="29"/>
        <v>0</v>
      </c>
      <c r="X179" s="29">
        <f t="shared" si="32"/>
        <v>0</v>
      </c>
      <c r="Y179" s="29">
        <f t="shared" si="33"/>
        <v>0</v>
      </c>
    </row>
    <row r="180" spans="1:25" ht="20.25">
      <c r="A180" s="12">
        <v>178</v>
      </c>
      <c r="B180" s="13">
        <v>42676</v>
      </c>
      <c r="C180" s="14">
        <v>0.35625</v>
      </c>
      <c r="D180" s="112" t="s">
        <v>58</v>
      </c>
      <c r="E180" s="15" t="s">
        <v>59</v>
      </c>
      <c r="F180" s="33">
        <v>4.1</v>
      </c>
      <c r="G180" s="16">
        <v>42676</v>
      </c>
      <c r="H180" s="17">
        <v>0.18472222222222223</v>
      </c>
      <c r="I180" s="50" t="s">
        <v>59</v>
      </c>
      <c r="J180" s="17">
        <f t="shared" si="24"/>
        <v>0.17152777777777778</v>
      </c>
      <c r="K180" s="135"/>
      <c r="L180" s="142">
        <f t="shared" si="25"/>
        <v>1</v>
      </c>
      <c r="M180" s="98">
        <f t="shared" si="30"/>
        <v>4</v>
      </c>
      <c r="N180" s="98">
        <f t="shared" si="31"/>
        <v>7</v>
      </c>
      <c r="R180" s="127">
        <f t="shared" si="34"/>
        <v>23.64375</v>
      </c>
      <c r="S180" s="127">
        <f t="shared" si="35"/>
        <v>23.815277777777776</v>
      </c>
      <c r="T180" s="127" t="b">
        <f t="shared" si="26"/>
        <v>0</v>
      </c>
      <c r="U180" s="127" t="b">
        <f t="shared" si="27"/>
        <v>0</v>
      </c>
      <c r="V180" s="29">
        <f t="shared" si="28"/>
        <v>0</v>
      </c>
      <c r="W180" s="29">
        <f t="shared" si="29"/>
        <v>0</v>
      </c>
      <c r="X180" s="29">
        <f t="shared" si="32"/>
        <v>0</v>
      </c>
      <c r="Y180" s="29">
        <f t="shared" si="33"/>
        <v>0</v>
      </c>
    </row>
    <row r="181" spans="1:25" ht="20.25">
      <c r="A181" s="69">
        <v>179</v>
      </c>
      <c r="B181" s="70">
        <v>42676</v>
      </c>
      <c r="C181" s="71">
        <v>0.3847222222222222</v>
      </c>
      <c r="D181" s="113" t="s">
        <v>151</v>
      </c>
      <c r="E181" s="73" t="s">
        <v>151</v>
      </c>
      <c r="F181" s="74">
        <v>4</v>
      </c>
      <c r="G181" s="70">
        <v>42676</v>
      </c>
      <c r="H181" s="71">
        <v>0.4486111111111111</v>
      </c>
      <c r="I181" s="77" t="s">
        <v>151</v>
      </c>
      <c r="J181" s="71">
        <f t="shared" si="24"/>
        <v>0.06388888888888894</v>
      </c>
      <c r="K181" s="134" t="s">
        <v>123</v>
      </c>
      <c r="L181" s="142">
        <f t="shared" si="25"/>
        <v>1</v>
      </c>
      <c r="M181" s="98">
        <f t="shared" si="30"/>
        <v>1</v>
      </c>
      <c r="N181" s="98">
        <f t="shared" si="31"/>
        <v>32</v>
      </c>
      <c r="R181" s="127">
        <f t="shared" si="34"/>
        <v>23.615277777777777</v>
      </c>
      <c r="S181" s="127">
        <f t="shared" si="35"/>
        <v>23.551388888888887</v>
      </c>
      <c r="T181" s="127" t="b">
        <f t="shared" si="26"/>
        <v>0</v>
      </c>
      <c r="U181" s="127" t="b">
        <f t="shared" si="27"/>
        <v>0</v>
      </c>
      <c r="V181" s="29">
        <f t="shared" si="28"/>
        <v>0</v>
      </c>
      <c r="W181" s="29">
        <f t="shared" si="29"/>
        <v>0</v>
      </c>
      <c r="X181" s="29">
        <f t="shared" si="32"/>
        <v>0</v>
      </c>
      <c r="Y181" s="29">
        <f t="shared" si="33"/>
        <v>0</v>
      </c>
    </row>
    <row r="182" spans="1:25" ht="20.25">
      <c r="A182" s="12">
        <v>180</v>
      </c>
      <c r="B182" s="13">
        <v>42677</v>
      </c>
      <c r="C182" s="14">
        <v>0.9034722222222222</v>
      </c>
      <c r="D182" s="110" t="s">
        <v>381</v>
      </c>
      <c r="E182" s="15" t="s">
        <v>97</v>
      </c>
      <c r="F182" s="33">
        <v>4.3</v>
      </c>
      <c r="G182" s="16">
        <v>42677</v>
      </c>
      <c r="H182" s="17">
        <v>0.11944444444444445</v>
      </c>
      <c r="I182" s="50" t="s">
        <v>47</v>
      </c>
      <c r="J182" s="17">
        <f t="shared" si="24"/>
        <v>0.7840277777777778</v>
      </c>
      <c r="K182" s="135"/>
      <c r="L182" s="142">
        <f t="shared" si="25"/>
        <v>1</v>
      </c>
      <c r="M182" s="98">
        <f t="shared" si="30"/>
        <v>18</v>
      </c>
      <c r="N182" s="98">
        <f t="shared" si="31"/>
        <v>49</v>
      </c>
      <c r="R182" s="127">
        <f t="shared" si="34"/>
        <v>23.096527777777776</v>
      </c>
      <c r="S182" s="127">
        <f t="shared" si="35"/>
        <v>23.880555555555556</v>
      </c>
      <c r="T182" s="127" t="b">
        <f t="shared" si="26"/>
        <v>0</v>
      </c>
      <c r="U182" s="127" t="b">
        <f t="shared" si="27"/>
        <v>0</v>
      </c>
      <c r="V182" s="29">
        <f t="shared" si="28"/>
        <v>0</v>
      </c>
      <c r="W182" s="29">
        <f t="shared" si="29"/>
        <v>0</v>
      </c>
      <c r="X182" s="29">
        <f t="shared" si="32"/>
        <v>0</v>
      </c>
      <c r="Y182" s="29">
        <f t="shared" si="33"/>
        <v>0</v>
      </c>
    </row>
    <row r="183" spans="1:25" ht="20.25">
      <c r="A183" s="69">
        <v>181</v>
      </c>
      <c r="B183" s="70">
        <v>42678</v>
      </c>
      <c r="C183" s="71">
        <v>0.29583333333333334</v>
      </c>
      <c r="D183" s="111" t="s">
        <v>367</v>
      </c>
      <c r="E183" s="73" t="s">
        <v>345</v>
      </c>
      <c r="F183" s="74">
        <v>4.2</v>
      </c>
      <c r="G183" s="70">
        <v>42678</v>
      </c>
      <c r="H183" s="71">
        <v>0.31180555555555556</v>
      </c>
      <c r="I183" s="77" t="s">
        <v>91</v>
      </c>
      <c r="J183" s="71">
        <f t="shared" si="24"/>
        <v>0.01597222222222222</v>
      </c>
      <c r="K183" s="134" t="s">
        <v>123</v>
      </c>
      <c r="L183" s="142">
        <f t="shared" si="25"/>
        <v>1</v>
      </c>
      <c r="M183" s="98">
        <f t="shared" si="30"/>
        <v>0</v>
      </c>
      <c r="N183" s="98">
        <f t="shared" si="31"/>
        <v>23</v>
      </c>
      <c r="R183" s="127">
        <f t="shared" si="34"/>
        <v>23.704166666666666</v>
      </c>
      <c r="S183" s="127">
        <f t="shared" si="35"/>
        <v>23.688194444444445</v>
      </c>
      <c r="T183" s="127" t="b">
        <f t="shared" si="26"/>
        <v>0</v>
      </c>
      <c r="U183" s="127" t="b">
        <f t="shared" si="27"/>
        <v>0</v>
      </c>
      <c r="V183" s="29">
        <f t="shared" si="28"/>
        <v>0</v>
      </c>
      <c r="W183" s="29">
        <f t="shared" si="29"/>
        <v>0</v>
      </c>
      <c r="X183" s="29">
        <f t="shared" si="32"/>
        <v>0</v>
      </c>
      <c r="Y183" s="29">
        <f t="shared" si="33"/>
        <v>0</v>
      </c>
    </row>
    <row r="184" spans="1:25" ht="20.25">
      <c r="A184" s="69">
        <v>182</v>
      </c>
      <c r="B184" s="70">
        <v>42678</v>
      </c>
      <c r="C184" s="71">
        <v>0.5409722222222222</v>
      </c>
      <c r="D184" s="113" t="s">
        <v>139</v>
      </c>
      <c r="E184" s="73" t="s">
        <v>382</v>
      </c>
      <c r="F184" s="74">
        <v>3.7</v>
      </c>
      <c r="G184" s="70">
        <v>42678</v>
      </c>
      <c r="H184" s="71">
        <v>0.4305555555555556</v>
      </c>
      <c r="I184" s="77" t="s">
        <v>141</v>
      </c>
      <c r="J184" s="71">
        <f t="shared" si="24"/>
        <v>0.11041666666666661</v>
      </c>
      <c r="K184" s="134" t="s">
        <v>123</v>
      </c>
      <c r="L184" s="142">
        <f t="shared" si="25"/>
        <v>1</v>
      </c>
      <c r="M184" s="98">
        <f t="shared" si="30"/>
        <v>2</v>
      </c>
      <c r="N184" s="98">
        <f t="shared" si="31"/>
        <v>39</v>
      </c>
      <c r="R184" s="127">
        <f t="shared" si="34"/>
        <v>23.459027777777777</v>
      </c>
      <c r="S184" s="127">
        <f t="shared" si="35"/>
        <v>23.569444444444443</v>
      </c>
      <c r="T184" s="127" t="b">
        <f t="shared" si="26"/>
        <v>0</v>
      </c>
      <c r="U184" s="127" t="b">
        <f t="shared" si="27"/>
        <v>0</v>
      </c>
      <c r="V184" s="29">
        <f t="shared" si="28"/>
        <v>0</v>
      </c>
      <c r="W184" s="29">
        <f t="shared" si="29"/>
        <v>0</v>
      </c>
      <c r="X184" s="29">
        <f t="shared" si="32"/>
        <v>0</v>
      </c>
      <c r="Y184" s="29">
        <f t="shared" si="33"/>
        <v>0</v>
      </c>
    </row>
    <row r="185" spans="1:25" ht="20.25">
      <c r="A185" s="12">
        <v>183</v>
      </c>
      <c r="B185" s="13">
        <v>42678</v>
      </c>
      <c r="C185" s="14">
        <v>0.5805555555555556</v>
      </c>
      <c r="D185" s="110" t="s">
        <v>47</v>
      </c>
      <c r="E185" s="15" t="s">
        <v>339</v>
      </c>
      <c r="F185" s="33">
        <v>4.3</v>
      </c>
      <c r="G185" s="16">
        <v>42677</v>
      </c>
      <c r="H185" s="17">
        <v>0.12013888888888889</v>
      </c>
      <c r="I185" s="51" t="s">
        <v>8</v>
      </c>
      <c r="J185" s="17">
        <f t="shared" si="24"/>
        <v>0.4604166666666667</v>
      </c>
      <c r="K185" s="135"/>
      <c r="L185" s="142">
        <f t="shared" si="25"/>
        <v>0</v>
      </c>
      <c r="M185" s="98"/>
      <c r="N185" s="98"/>
      <c r="R185" s="127">
        <f t="shared" si="34"/>
        <v>23.419444444444444</v>
      </c>
      <c r="S185" s="127">
        <f t="shared" si="35"/>
        <v>23.87986111111111</v>
      </c>
      <c r="T185" s="127">
        <f t="shared" si="26"/>
        <v>24.460416666666667</v>
      </c>
      <c r="U185" s="127" t="b">
        <f t="shared" si="27"/>
        <v>0</v>
      </c>
      <c r="V185" s="29">
        <f t="shared" si="28"/>
        <v>11</v>
      </c>
      <c r="W185" s="29">
        <f t="shared" si="29"/>
        <v>3</v>
      </c>
      <c r="X185" s="29">
        <f t="shared" si="32"/>
        <v>0</v>
      </c>
      <c r="Y185" s="29">
        <f t="shared" si="33"/>
        <v>0</v>
      </c>
    </row>
    <row r="186" spans="1:25" ht="20.25">
      <c r="A186" s="12">
        <v>184</v>
      </c>
      <c r="B186" s="13">
        <v>42678</v>
      </c>
      <c r="C186" s="14">
        <v>0.9868055555555556</v>
      </c>
      <c r="D186" s="110" t="s">
        <v>1</v>
      </c>
      <c r="E186" s="15" t="s">
        <v>383</v>
      </c>
      <c r="F186" s="33">
        <v>4.2</v>
      </c>
      <c r="G186" s="16">
        <v>42677</v>
      </c>
      <c r="H186" s="17">
        <v>0.99375</v>
      </c>
      <c r="I186" s="51" t="s">
        <v>109</v>
      </c>
      <c r="J186" s="17">
        <f t="shared" si="24"/>
        <v>0.00694444444444442</v>
      </c>
      <c r="K186" s="135"/>
      <c r="L186" s="142">
        <f t="shared" si="25"/>
        <v>0</v>
      </c>
      <c r="M186" s="98"/>
      <c r="N186" s="98"/>
      <c r="R186" s="127">
        <f t="shared" si="34"/>
        <v>23.013194444444444</v>
      </c>
      <c r="S186" s="127">
        <f t="shared" si="35"/>
        <v>23.00625</v>
      </c>
      <c r="T186" s="127">
        <f t="shared" si="26"/>
        <v>23.993055555555557</v>
      </c>
      <c r="U186" s="127" t="b">
        <f t="shared" si="27"/>
        <v>0</v>
      </c>
      <c r="V186" s="29">
        <f t="shared" si="28"/>
        <v>23</v>
      </c>
      <c r="W186" s="29">
        <f t="shared" si="29"/>
        <v>50</v>
      </c>
      <c r="X186" s="29">
        <f t="shared" si="32"/>
        <v>0</v>
      </c>
      <c r="Y186" s="29">
        <f t="shared" si="33"/>
        <v>0</v>
      </c>
    </row>
    <row r="187" spans="1:25" ht="20.25">
      <c r="A187" s="12">
        <v>185</v>
      </c>
      <c r="B187" s="13">
        <v>42679</v>
      </c>
      <c r="C187" s="14">
        <v>0.3215277777777778</v>
      </c>
      <c r="D187" s="112" t="s">
        <v>380</v>
      </c>
      <c r="E187" s="15" t="s">
        <v>380</v>
      </c>
      <c r="F187" s="33">
        <v>4.4</v>
      </c>
      <c r="G187" s="16">
        <v>42678</v>
      </c>
      <c r="H187" s="17">
        <v>0.43472222222222223</v>
      </c>
      <c r="I187" s="50" t="s">
        <v>178</v>
      </c>
      <c r="J187" s="17">
        <f t="shared" si="24"/>
        <v>0.11319444444444443</v>
      </c>
      <c r="K187" s="135"/>
      <c r="L187" s="142">
        <f t="shared" si="25"/>
        <v>0</v>
      </c>
      <c r="M187" s="98"/>
      <c r="N187" s="98"/>
      <c r="R187" s="127">
        <f t="shared" si="34"/>
        <v>23.678472222222222</v>
      </c>
      <c r="S187" s="127">
        <f t="shared" si="35"/>
        <v>23.565277777777776</v>
      </c>
      <c r="T187" s="127">
        <f t="shared" si="26"/>
        <v>23.886805555555554</v>
      </c>
      <c r="U187" s="127" t="b">
        <f t="shared" si="27"/>
        <v>0</v>
      </c>
      <c r="V187" s="29">
        <f t="shared" si="28"/>
        <v>21</v>
      </c>
      <c r="W187" s="29">
        <f t="shared" si="29"/>
        <v>17</v>
      </c>
      <c r="X187" s="29">
        <f t="shared" si="32"/>
        <v>0</v>
      </c>
      <c r="Y187" s="29">
        <f t="shared" si="33"/>
        <v>0</v>
      </c>
    </row>
    <row r="188" spans="1:25" ht="20.25">
      <c r="A188" s="12">
        <v>186</v>
      </c>
      <c r="B188" s="13">
        <v>42679</v>
      </c>
      <c r="C188" s="14">
        <v>0.4263888888888889</v>
      </c>
      <c r="D188" s="110" t="s">
        <v>32</v>
      </c>
      <c r="E188" s="15" t="s">
        <v>359</v>
      </c>
      <c r="F188" s="33">
        <v>2.4</v>
      </c>
      <c r="G188" s="16">
        <v>42678</v>
      </c>
      <c r="H188" s="17">
        <v>0.8805555555555555</v>
      </c>
      <c r="I188" s="51" t="s">
        <v>105</v>
      </c>
      <c r="J188" s="17">
        <f t="shared" si="24"/>
        <v>0.45416666666666666</v>
      </c>
      <c r="K188" s="135"/>
      <c r="L188" s="142">
        <f t="shared" si="25"/>
        <v>0</v>
      </c>
      <c r="M188" s="98"/>
      <c r="N188" s="98"/>
      <c r="R188" s="127">
        <f t="shared" si="34"/>
        <v>23.573611111111113</v>
      </c>
      <c r="S188" s="127">
        <f t="shared" si="35"/>
        <v>23.119444444444444</v>
      </c>
      <c r="T188" s="127">
        <f t="shared" si="26"/>
        <v>23.54583333333333</v>
      </c>
      <c r="U188" s="127" t="b">
        <f t="shared" si="27"/>
        <v>0</v>
      </c>
      <c r="V188" s="29">
        <f t="shared" si="28"/>
        <v>13</v>
      </c>
      <c r="W188" s="29">
        <f t="shared" si="29"/>
        <v>6</v>
      </c>
      <c r="X188" s="29">
        <f t="shared" si="32"/>
        <v>0</v>
      </c>
      <c r="Y188" s="29">
        <f t="shared" si="33"/>
        <v>0</v>
      </c>
    </row>
    <row r="189" spans="1:25" ht="20.25">
      <c r="A189" s="12">
        <v>187</v>
      </c>
      <c r="B189" s="13">
        <v>42679</v>
      </c>
      <c r="C189" s="14">
        <v>0.6</v>
      </c>
      <c r="D189" s="112" t="s">
        <v>146</v>
      </c>
      <c r="E189" s="15" t="s">
        <v>146</v>
      </c>
      <c r="F189" s="33"/>
      <c r="G189" s="16"/>
      <c r="H189" s="17"/>
      <c r="I189" s="51" t="s">
        <v>148</v>
      </c>
      <c r="J189" s="17"/>
      <c r="K189" s="135"/>
      <c r="L189" s="142">
        <f t="shared" si="25"/>
        <v>0</v>
      </c>
      <c r="M189" s="98"/>
      <c r="N189" s="98"/>
      <c r="R189" s="127">
        <f t="shared" si="34"/>
        <v>23.4</v>
      </c>
      <c r="S189" s="127">
        <f t="shared" si="35"/>
        <v>24</v>
      </c>
      <c r="T189" s="127" t="b">
        <f t="shared" si="26"/>
        <v>0</v>
      </c>
      <c r="U189" s="127" t="b">
        <f t="shared" si="27"/>
        <v>0</v>
      </c>
      <c r="V189" s="29">
        <f t="shared" si="28"/>
        <v>0</v>
      </c>
      <c r="W189" s="29">
        <f t="shared" si="29"/>
        <v>0</v>
      </c>
      <c r="X189" s="29">
        <f t="shared" si="32"/>
        <v>0</v>
      </c>
      <c r="Y189" s="29">
        <f t="shared" si="33"/>
        <v>0</v>
      </c>
    </row>
    <row r="190" spans="1:25" ht="20.25">
      <c r="A190" s="12">
        <v>188</v>
      </c>
      <c r="B190" s="13">
        <v>42680</v>
      </c>
      <c r="C190" s="14">
        <v>0.12152777777777778</v>
      </c>
      <c r="D190" s="112" t="s">
        <v>38</v>
      </c>
      <c r="E190" s="15" t="s">
        <v>384</v>
      </c>
      <c r="F190" s="33">
        <v>4.8</v>
      </c>
      <c r="G190" s="16">
        <v>42681</v>
      </c>
      <c r="H190" s="17">
        <v>0.49722222222222223</v>
      </c>
      <c r="I190" s="50" t="s">
        <v>38</v>
      </c>
      <c r="J190" s="17">
        <f t="shared" si="24"/>
        <v>0.37569444444444444</v>
      </c>
      <c r="K190" s="135"/>
      <c r="L190" s="142">
        <f t="shared" si="25"/>
        <v>0</v>
      </c>
      <c r="M190" s="98"/>
      <c r="N190" s="98"/>
      <c r="R190" s="127">
        <f t="shared" si="34"/>
        <v>23.87847222222222</v>
      </c>
      <c r="S190" s="127">
        <f t="shared" si="35"/>
        <v>23.502777777777776</v>
      </c>
      <c r="T190" s="127" t="b">
        <f t="shared" si="26"/>
        <v>0</v>
      </c>
      <c r="U190" s="127">
        <f t="shared" si="27"/>
        <v>24.375694444444445</v>
      </c>
      <c r="V190" s="29">
        <f t="shared" si="28"/>
        <v>0</v>
      </c>
      <c r="W190" s="29">
        <f t="shared" si="29"/>
        <v>0</v>
      </c>
      <c r="X190" s="29">
        <f t="shared" si="32"/>
        <v>9</v>
      </c>
      <c r="Y190" s="29">
        <f t="shared" si="33"/>
        <v>1</v>
      </c>
    </row>
    <row r="191" spans="1:25" ht="20.25">
      <c r="A191" s="12">
        <v>189</v>
      </c>
      <c r="B191" s="13">
        <v>42681</v>
      </c>
      <c r="C191" s="14">
        <v>0.3048611111111111</v>
      </c>
      <c r="D191" s="110" t="s">
        <v>56</v>
      </c>
      <c r="E191" s="15" t="s">
        <v>385</v>
      </c>
      <c r="F191" s="33">
        <v>3.3</v>
      </c>
      <c r="G191" s="16">
        <v>42681</v>
      </c>
      <c r="H191" s="17">
        <v>0.11180555555555556</v>
      </c>
      <c r="I191" s="50" t="s">
        <v>90</v>
      </c>
      <c r="J191" s="17">
        <f t="shared" si="24"/>
        <v>0.19305555555555554</v>
      </c>
      <c r="K191" s="135"/>
      <c r="L191" s="142">
        <f t="shared" si="25"/>
        <v>1</v>
      </c>
      <c r="M191" s="98">
        <f t="shared" si="30"/>
        <v>4</v>
      </c>
      <c r="N191" s="98">
        <f t="shared" si="31"/>
        <v>38</v>
      </c>
      <c r="R191" s="127">
        <f t="shared" si="34"/>
        <v>23.695138888888888</v>
      </c>
      <c r="S191" s="127">
        <f t="shared" si="35"/>
        <v>23.888194444444444</v>
      </c>
      <c r="T191" s="127" t="b">
        <f t="shared" si="26"/>
        <v>0</v>
      </c>
      <c r="U191" s="127" t="b">
        <f t="shared" si="27"/>
        <v>0</v>
      </c>
      <c r="V191" s="29">
        <f t="shared" si="28"/>
        <v>0</v>
      </c>
      <c r="W191" s="29">
        <f t="shared" si="29"/>
        <v>0</v>
      </c>
      <c r="X191" s="29">
        <f t="shared" si="32"/>
        <v>0</v>
      </c>
      <c r="Y191" s="29">
        <f t="shared" si="33"/>
        <v>0</v>
      </c>
    </row>
    <row r="192" spans="1:25" ht="20.25">
      <c r="A192" s="69">
        <v>190</v>
      </c>
      <c r="B192" s="70">
        <v>42681</v>
      </c>
      <c r="C192" s="71">
        <v>0.36875</v>
      </c>
      <c r="D192" s="111" t="s">
        <v>45</v>
      </c>
      <c r="E192" s="73" t="s">
        <v>45</v>
      </c>
      <c r="F192" s="74">
        <v>4.7</v>
      </c>
      <c r="G192" s="70">
        <v>42681</v>
      </c>
      <c r="H192" s="71">
        <v>0.36875</v>
      </c>
      <c r="I192" s="77" t="s">
        <v>111</v>
      </c>
      <c r="J192" s="71">
        <f t="shared" si="24"/>
        <v>0</v>
      </c>
      <c r="K192" s="134" t="s">
        <v>123</v>
      </c>
      <c r="L192" s="142">
        <f t="shared" si="25"/>
        <v>1</v>
      </c>
      <c r="M192" s="98">
        <f t="shared" si="30"/>
        <v>0</v>
      </c>
      <c r="N192" s="98">
        <f t="shared" si="31"/>
        <v>0</v>
      </c>
      <c r="R192" s="127">
        <f t="shared" si="34"/>
        <v>23.63125</v>
      </c>
      <c r="S192" s="127">
        <f t="shared" si="35"/>
        <v>23.63125</v>
      </c>
      <c r="T192" s="127" t="b">
        <f t="shared" si="26"/>
        <v>0</v>
      </c>
      <c r="U192" s="127" t="b">
        <f t="shared" si="27"/>
        <v>0</v>
      </c>
      <c r="V192" s="29">
        <f t="shared" si="28"/>
        <v>0</v>
      </c>
      <c r="W192" s="29">
        <f t="shared" si="29"/>
        <v>0</v>
      </c>
      <c r="X192" s="29">
        <f t="shared" si="32"/>
        <v>0</v>
      </c>
      <c r="Y192" s="29">
        <f t="shared" si="33"/>
        <v>0</v>
      </c>
    </row>
    <row r="193" spans="1:25" ht="20.25">
      <c r="A193" s="69">
        <v>191</v>
      </c>
      <c r="B193" s="70">
        <v>42681</v>
      </c>
      <c r="C193" s="71">
        <v>0.3770833333333334</v>
      </c>
      <c r="D193" s="111" t="s">
        <v>115</v>
      </c>
      <c r="E193" s="73" t="s">
        <v>373</v>
      </c>
      <c r="F193" s="74">
        <v>4</v>
      </c>
      <c r="G193" s="70">
        <v>42681</v>
      </c>
      <c r="H193" s="71">
        <v>0.3590277777777778</v>
      </c>
      <c r="I193" s="77" t="s">
        <v>117</v>
      </c>
      <c r="J193" s="71">
        <f t="shared" si="24"/>
        <v>0.018055555555555602</v>
      </c>
      <c r="K193" s="134" t="s">
        <v>123</v>
      </c>
      <c r="L193" s="142">
        <f t="shared" si="25"/>
        <v>1</v>
      </c>
      <c r="M193" s="98">
        <f t="shared" si="30"/>
        <v>0</v>
      </c>
      <c r="N193" s="98">
        <f t="shared" si="31"/>
        <v>26</v>
      </c>
      <c r="R193" s="127">
        <f t="shared" si="34"/>
        <v>23.622916666666665</v>
      </c>
      <c r="S193" s="127">
        <f t="shared" si="35"/>
        <v>23.64097222222222</v>
      </c>
      <c r="T193" s="127" t="b">
        <f t="shared" si="26"/>
        <v>0</v>
      </c>
      <c r="U193" s="127" t="b">
        <f t="shared" si="27"/>
        <v>0</v>
      </c>
      <c r="V193" s="29">
        <f t="shared" si="28"/>
        <v>0</v>
      </c>
      <c r="W193" s="29">
        <f t="shared" si="29"/>
        <v>0</v>
      </c>
      <c r="X193" s="29">
        <f t="shared" si="32"/>
        <v>0</v>
      </c>
      <c r="Y193" s="29">
        <f t="shared" si="33"/>
        <v>0</v>
      </c>
    </row>
    <row r="194" spans="1:25" ht="20.25">
      <c r="A194" s="69">
        <v>192</v>
      </c>
      <c r="B194" s="70">
        <v>42681</v>
      </c>
      <c r="C194" s="71">
        <v>0.68125</v>
      </c>
      <c r="D194" s="113" t="s">
        <v>157</v>
      </c>
      <c r="E194" s="73" t="s">
        <v>157</v>
      </c>
      <c r="F194" s="74">
        <v>4</v>
      </c>
      <c r="G194" s="70">
        <v>42681</v>
      </c>
      <c r="H194" s="71">
        <v>0.7888888888888889</v>
      </c>
      <c r="I194" s="77" t="s">
        <v>182</v>
      </c>
      <c r="J194" s="71">
        <f t="shared" si="24"/>
        <v>0.10763888888888884</v>
      </c>
      <c r="K194" s="134" t="s">
        <v>123</v>
      </c>
      <c r="L194" s="142">
        <f t="shared" si="25"/>
        <v>1</v>
      </c>
      <c r="M194" s="98">
        <f t="shared" si="30"/>
        <v>2</v>
      </c>
      <c r="N194" s="98">
        <f t="shared" si="31"/>
        <v>35</v>
      </c>
      <c r="R194" s="127">
        <f t="shared" si="34"/>
        <v>23.31875</v>
      </c>
      <c r="S194" s="127">
        <f t="shared" si="35"/>
        <v>23.211111111111112</v>
      </c>
      <c r="T194" s="127" t="b">
        <f t="shared" si="26"/>
        <v>0</v>
      </c>
      <c r="U194" s="127" t="b">
        <f t="shared" si="27"/>
        <v>0</v>
      </c>
      <c r="V194" s="29">
        <f t="shared" si="28"/>
        <v>0</v>
      </c>
      <c r="W194" s="29">
        <f t="shared" si="29"/>
        <v>0</v>
      </c>
      <c r="X194" s="29">
        <f t="shared" si="32"/>
        <v>0</v>
      </c>
      <c r="Y194" s="29">
        <f t="shared" si="33"/>
        <v>0</v>
      </c>
    </row>
    <row r="195" spans="1:25" ht="20.25">
      <c r="A195" s="12">
        <v>193</v>
      </c>
      <c r="B195" s="13">
        <v>42681</v>
      </c>
      <c r="C195" s="14">
        <v>0.9041666666666667</v>
      </c>
      <c r="D195" s="110" t="s">
        <v>36</v>
      </c>
      <c r="E195" s="15" t="s">
        <v>86</v>
      </c>
      <c r="F195" s="33">
        <v>4.8</v>
      </c>
      <c r="G195" s="16">
        <v>42681</v>
      </c>
      <c r="H195" s="17">
        <v>0.5298611111111111</v>
      </c>
      <c r="I195" s="50" t="s">
        <v>107</v>
      </c>
      <c r="J195" s="17">
        <f aca="true" t="shared" si="36" ref="J195:J258">ABS(C195-H195)</f>
        <v>0.37430555555555556</v>
      </c>
      <c r="K195" s="135"/>
      <c r="L195" s="142">
        <f t="shared" si="25"/>
        <v>1</v>
      </c>
      <c r="M195" s="98">
        <f t="shared" si="30"/>
        <v>8</v>
      </c>
      <c r="N195" s="98">
        <f t="shared" si="31"/>
        <v>59</v>
      </c>
      <c r="R195" s="127">
        <f t="shared" si="34"/>
        <v>23.095833333333335</v>
      </c>
      <c r="S195" s="127">
        <f t="shared" si="35"/>
        <v>23.47013888888889</v>
      </c>
      <c r="T195" s="127" t="b">
        <f t="shared" si="26"/>
        <v>0</v>
      </c>
      <c r="U195" s="127" t="b">
        <f t="shared" si="27"/>
        <v>0</v>
      </c>
      <c r="V195" s="29">
        <f t="shared" si="28"/>
        <v>0</v>
      </c>
      <c r="W195" s="29">
        <f t="shared" si="29"/>
        <v>0</v>
      </c>
      <c r="X195" s="29">
        <f t="shared" si="32"/>
        <v>0</v>
      </c>
      <c r="Y195" s="29">
        <f t="shared" si="33"/>
        <v>0</v>
      </c>
    </row>
    <row r="196" spans="1:25" ht="20.25">
      <c r="A196" s="69">
        <v>194</v>
      </c>
      <c r="B196" s="70">
        <v>42681</v>
      </c>
      <c r="C196" s="71">
        <v>0.9305555555555555</v>
      </c>
      <c r="D196" s="111" t="s">
        <v>367</v>
      </c>
      <c r="E196" s="73" t="s">
        <v>345</v>
      </c>
      <c r="F196" s="74">
        <v>4.1</v>
      </c>
      <c r="G196" s="70">
        <v>42681</v>
      </c>
      <c r="H196" s="71">
        <v>0.9951388888888889</v>
      </c>
      <c r="I196" s="77" t="s">
        <v>122</v>
      </c>
      <c r="J196" s="71">
        <f t="shared" si="36"/>
        <v>0.06458333333333344</v>
      </c>
      <c r="K196" s="134" t="s">
        <v>123</v>
      </c>
      <c r="L196" s="142">
        <f aca="true" t="shared" si="37" ref="L196:L259">IF(B196=G196,1,0)</f>
        <v>1</v>
      </c>
      <c r="M196" s="98">
        <f t="shared" si="30"/>
        <v>1</v>
      </c>
      <c r="N196" s="98">
        <f t="shared" si="31"/>
        <v>33</v>
      </c>
      <c r="R196" s="127">
        <f t="shared" si="34"/>
        <v>23.069444444444443</v>
      </c>
      <c r="S196" s="127">
        <f t="shared" si="35"/>
        <v>23.00486111111111</v>
      </c>
      <c r="T196" s="127" t="b">
        <f aca="true" t="shared" si="38" ref="T196:T259">IF(B196-G196=1,S196+C196)</f>
        <v>0</v>
      </c>
      <c r="U196" s="127" t="b">
        <f aca="true" t="shared" si="39" ref="U196:U259">IF(B196-G196=-1,R196+H196)</f>
        <v>0</v>
      </c>
      <c r="V196" s="29">
        <f aca="true" t="shared" si="40" ref="V196:V259">HOUR(T196)</f>
        <v>0</v>
      </c>
      <c r="W196" s="29">
        <f aca="true" t="shared" si="41" ref="W196:W259">MINUTE(T196)</f>
        <v>0</v>
      </c>
      <c r="X196" s="29">
        <f t="shared" si="32"/>
        <v>0</v>
      </c>
      <c r="Y196" s="29">
        <f t="shared" si="33"/>
        <v>0</v>
      </c>
    </row>
    <row r="197" spans="1:25" ht="20.25">
      <c r="A197" s="12">
        <v>195</v>
      </c>
      <c r="B197" s="13">
        <v>42682</v>
      </c>
      <c r="C197" s="14">
        <v>0.59375</v>
      </c>
      <c r="D197" s="110" t="s">
        <v>22</v>
      </c>
      <c r="E197" s="15" t="s">
        <v>386</v>
      </c>
      <c r="F197" s="33">
        <v>4.8</v>
      </c>
      <c r="G197" s="16">
        <v>42684</v>
      </c>
      <c r="H197" s="17">
        <v>0.5965277777777778</v>
      </c>
      <c r="I197" s="51" t="s">
        <v>104</v>
      </c>
      <c r="J197" s="17">
        <f t="shared" si="36"/>
        <v>0.002777777777777768</v>
      </c>
      <c r="K197" s="135"/>
      <c r="L197" s="142">
        <f t="shared" si="37"/>
        <v>0</v>
      </c>
      <c r="M197" s="98"/>
      <c r="N197" s="98"/>
      <c r="R197" s="127">
        <f t="shared" si="34"/>
        <v>23.40625</v>
      </c>
      <c r="S197" s="127">
        <f t="shared" si="35"/>
        <v>23.403472222222224</v>
      </c>
      <c r="T197" s="127" t="b">
        <f t="shared" si="38"/>
        <v>0</v>
      </c>
      <c r="U197" s="127" t="b">
        <f t="shared" si="39"/>
        <v>0</v>
      </c>
      <c r="V197" s="29">
        <f t="shared" si="40"/>
        <v>0</v>
      </c>
      <c r="W197" s="29">
        <f t="shared" si="41"/>
        <v>0</v>
      </c>
      <c r="X197" s="29">
        <f t="shared" si="32"/>
        <v>0</v>
      </c>
      <c r="Y197" s="29">
        <f t="shared" si="33"/>
        <v>0</v>
      </c>
    </row>
    <row r="198" spans="1:25" ht="20.25">
      <c r="A198" s="69">
        <v>196</v>
      </c>
      <c r="B198" s="70">
        <v>42683</v>
      </c>
      <c r="C198" s="71">
        <v>0.02361111111111111</v>
      </c>
      <c r="D198" s="111" t="s">
        <v>47</v>
      </c>
      <c r="E198" s="73" t="s">
        <v>339</v>
      </c>
      <c r="F198" s="74">
        <v>4.4</v>
      </c>
      <c r="G198" s="70">
        <v>42683</v>
      </c>
      <c r="H198" s="71">
        <v>0.052083333333333336</v>
      </c>
      <c r="I198" s="77" t="s">
        <v>32</v>
      </c>
      <c r="J198" s="71">
        <f t="shared" si="36"/>
        <v>0.028472222222222225</v>
      </c>
      <c r="K198" s="134" t="s">
        <v>123</v>
      </c>
      <c r="L198" s="142">
        <f t="shared" si="37"/>
        <v>1</v>
      </c>
      <c r="M198" s="98">
        <f t="shared" si="30"/>
        <v>0</v>
      </c>
      <c r="N198" s="98">
        <f t="shared" si="31"/>
        <v>41</v>
      </c>
      <c r="R198" s="127">
        <f t="shared" si="34"/>
        <v>23.976388888888888</v>
      </c>
      <c r="S198" s="127">
        <f t="shared" si="35"/>
        <v>23.947916666666668</v>
      </c>
      <c r="T198" s="127" t="b">
        <f t="shared" si="38"/>
        <v>0</v>
      </c>
      <c r="U198" s="127" t="b">
        <f t="shared" si="39"/>
        <v>0</v>
      </c>
      <c r="V198" s="29">
        <f t="shared" si="40"/>
        <v>0</v>
      </c>
      <c r="W198" s="29">
        <f t="shared" si="41"/>
        <v>0</v>
      </c>
      <c r="X198" s="29">
        <f t="shared" si="32"/>
        <v>0</v>
      </c>
      <c r="Y198" s="29">
        <f t="shared" si="33"/>
        <v>0</v>
      </c>
    </row>
    <row r="199" spans="1:25" ht="20.25">
      <c r="A199" s="12">
        <v>197</v>
      </c>
      <c r="B199" s="13">
        <v>42683</v>
      </c>
      <c r="C199" s="14">
        <v>0.2625</v>
      </c>
      <c r="D199" s="110" t="s">
        <v>51</v>
      </c>
      <c r="E199" s="15" t="s">
        <v>387</v>
      </c>
      <c r="F199" s="33">
        <v>4.1</v>
      </c>
      <c r="G199" s="16">
        <v>42683</v>
      </c>
      <c r="H199" s="17">
        <v>0.7409722222222223</v>
      </c>
      <c r="I199" s="50" t="s">
        <v>101</v>
      </c>
      <c r="J199" s="17">
        <f t="shared" si="36"/>
        <v>0.47847222222222224</v>
      </c>
      <c r="K199" s="135"/>
      <c r="L199" s="142">
        <f t="shared" si="37"/>
        <v>1</v>
      </c>
      <c r="M199" s="98">
        <f t="shared" si="30"/>
        <v>11</v>
      </c>
      <c r="N199" s="98">
        <f t="shared" si="31"/>
        <v>29</v>
      </c>
      <c r="R199" s="127">
        <f t="shared" si="34"/>
        <v>23.7375</v>
      </c>
      <c r="S199" s="127">
        <f t="shared" si="35"/>
        <v>23.259027777777778</v>
      </c>
      <c r="T199" s="127" t="b">
        <f t="shared" si="38"/>
        <v>0</v>
      </c>
      <c r="U199" s="127" t="b">
        <f t="shared" si="39"/>
        <v>0</v>
      </c>
      <c r="V199" s="29">
        <f t="shared" si="40"/>
        <v>0</v>
      </c>
      <c r="W199" s="29">
        <f t="shared" si="41"/>
        <v>0</v>
      </c>
      <c r="X199" s="29">
        <f t="shared" si="32"/>
        <v>0</v>
      </c>
      <c r="Y199" s="29">
        <f t="shared" si="33"/>
        <v>0</v>
      </c>
    </row>
    <row r="200" spans="1:25" ht="20.25">
      <c r="A200" s="12">
        <v>198</v>
      </c>
      <c r="B200" s="13">
        <v>42683</v>
      </c>
      <c r="C200" s="14">
        <v>0.43333333333333335</v>
      </c>
      <c r="D200" s="110" t="s">
        <v>45</v>
      </c>
      <c r="E200" s="15" t="s">
        <v>45</v>
      </c>
      <c r="F200" s="33">
        <v>4.3</v>
      </c>
      <c r="G200" s="16">
        <v>42682</v>
      </c>
      <c r="H200" s="17">
        <v>0.7701388888888889</v>
      </c>
      <c r="I200" s="51" t="s">
        <v>111</v>
      </c>
      <c r="J200" s="17">
        <f t="shared" si="36"/>
        <v>0.3368055555555556</v>
      </c>
      <c r="K200" s="135"/>
      <c r="L200" s="142">
        <f t="shared" si="37"/>
        <v>0</v>
      </c>
      <c r="M200" s="98"/>
      <c r="N200" s="98"/>
      <c r="R200" s="127">
        <f t="shared" si="34"/>
        <v>23.566666666666666</v>
      </c>
      <c r="S200" s="127">
        <f t="shared" si="35"/>
        <v>23.229861111111113</v>
      </c>
      <c r="T200" s="127">
        <f t="shared" si="38"/>
        <v>23.663194444444446</v>
      </c>
      <c r="U200" s="127" t="b">
        <f t="shared" si="39"/>
        <v>0</v>
      </c>
      <c r="V200" s="29">
        <f t="shared" si="40"/>
        <v>15</v>
      </c>
      <c r="W200" s="29">
        <f t="shared" si="41"/>
        <v>55</v>
      </c>
      <c r="X200" s="29">
        <f t="shared" si="32"/>
        <v>0</v>
      </c>
      <c r="Y200" s="29">
        <f t="shared" si="33"/>
        <v>0</v>
      </c>
    </row>
    <row r="201" spans="1:25" ht="20.25">
      <c r="A201" s="12">
        <v>199</v>
      </c>
      <c r="B201" s="13">
        <v>42684</v>
      </c>
      <c r="C201" s="14">
        <v>0.3277777777777778</v>
      </c>
      <c r="D201" s="110" t="s">
        <v>36</v>
      </c>
      <c r="E201" s="15" t="s">
        <v>86</v>
      </c>
      <c r="F201" s="33"/>
      <c r="G201" s="16">
        <v>42683</v>
      </c>
      <c r="H201" s="17">
        <v>0.9305555555555555</v>
      </c>
      <c r="I201" s="51" t="s">
        <v>137</v>
      </c>
      <c r="J201" s="17">
        <f t="shared" si="36"/>
        <v>0.6027777777777776</v>
      </c>
      <c r="K201" s="135" t="s">
        <v>188</v>
      </c>
      <c r="L201" s="142">
        <f t="shared" si="37"/>
        <v>0</v>
      </c>
      <c r="M201" s="98"/>
      <c r="N201" s="98"/>
      <c r="R201" s="127">
        <f t="shared" si="34"/>
        <v>23.67222222222222</v>
      </c>
      <c r="S201" s="127">
        <f t="shared" si="35"/>
        <v>23.069444444444443</v>
      </c>
      <c r="T201" s="127">
        <f t="shared" si="38"/>
        <v>23.397222222222222</v>
      </c>
      <c r="U201" s="127" t="b">
        <f t="shared" si="39"/>
        <v>0</v>
      </c>
      <c r="V201" s="29">
        <f t="shared" si="40"/>
        <v>9</v>
      </c>
      <c r="W201" s="29">
        <f t="shared" si="41"/>
        <v>32</v>
      </c>
      <c r="X201" s="29">
        <f t="shared" si="32"/>
        <v>0</v>
      </c>
      <c r="Y201" s="29">
        <f t="shared" si="33"/>
        <v>0</v>
      </c>
    </row>
    <row r="202" spans="1:25" ht="20.25">
      <c r="A202" s="69">
        <v>200</v>
      </c>
      <c r="B202" s="70">
        <v>42684</v>
      </c>
      <c r="C202" s="71">
        <v>0.6465277777777778</v>
      </c>
      <c r="D202" s="113" t="s">
        <v>25</v>
      </c>
      <c r="E202" s="73" t="s">
        <v>380</v>
      </c>
      <c r="F202" s="74">
        <v>5.6</v>
      </c>
      <c r="G202" s="70">
        <v>42684</v>
      </c>
      <c r="H202" s="71">
        <v>0.7326388888888888</v>
      </c>
      <c r="I202" s="77" t="s">
        <v>25</v>
      </c>
      <c r="J202" s="71">
        <f t="shared" si="36"/>
        <v>0.08611111111111103</v>
      </c>
      <c r="K202" s="134" t="s">
        <v>123</v>
      </c>
      <c r="L202" s="142">
        <f t="shared" si="37"/>
        <v>1</v>
      </c>
      <c r="M202" s="98">
        <f aca="true" t="shared" si="42" ref="M202:M262">HOUR(J202)</f>
        <v>2</v>
      </c>
      <c r="N202" s="98">
        <f aca="true" t="shared" si="43" ref="N202:N262">MINUTE(J202)</f>
        <v>4</v>
      </c>
      <c r="R202" s="127">
        <f t="shared" si="34"/>
        <v>23.353472222222223</v>
      </c>
      <c r="S202" s="127">
        <f t="shared" si="35"/>
        <v>23.26736111111111</v>
      </c>
      <c r="T202" s="127" t="b">
        <f t="shared" si="38"/>
        <v>0</v>
      </c>
      <c r="U202" s="127" t="b">
        <f t="shared" si="39"/>
        <v>0</v>
      </c>
      <c r="V202" s="29">
        <f t="shared" si="40"/>
        <v>0</v>
      </c>
      <c r="W202" s="29">
        <f t="shared" si="41"/>
        <v>0</v>
      </c>
      <c r="X202" s="29">
        <f t="shared" si="32"/>
        <v>0</v>
      </c>
      <c r="Y202" s="29">
        <f t="shared" si="33"/>
        <v>0</v>
      </c>
    </row>
    <row r="203" spans="1:25" ht="20.25">
      <c r="A203" s="69">
        <v>201</v>
      </c>
      <c r="B203" s="70">
        <v>42689</v>
      </c>
      <c r="C203" s="71">
        <v>0.16875</v>
      </c>
      <c r="D203" s="111" t="s">
        <v>32</v>
      </c>
      <c r="E203" s="73" t="s">
        <v>388</v>
      </c>
      <c r="F203" s="74">
        <v>3.6</v>
      </c>
      <c r="G203" s="70">
        <v>42689</v>
      </c>
      <c r="H203" s="71">
        <v>0.19236111111111112</v>
      </c>
      <c r="I203" s="77" t="s">
        <v>83</v>
      </c>
      <c r="J203" s="71">
        <f t="shared" si="36"/>
        <v>0.02361111111111111</v>
      </c>
      <c r="K203" s="134" t="s">
        <v>123</v>
      </c>
      <c r="L203" s="142">
        <f t="shared" si="37"/>
        <v>1</v>
      </c>
      <c r="M203" s="98">
        <f t="shared" si="42"/>
        <v>0</v>
      </c>
      <c r="N203" s="98">
        <f t="shared" si="43"/>
        <v>34</v>
      </c>
      <c r="R203" s="127">
        <f t="shared" si="34"/>
        <v>23.83125</v>
      </c>
      <c r="S203" s="127">
        <f t="shared" si="35"/>
        <v>23.80763888888889</v>
      </c>
      <c r="T203" s="127" t="b">
        <f t="shared" si="38"/>
        <v>0</v>
      </c>
      <c r="U203" s="127" t="b">
        <f t="shared" si="39"/>
        <v>0</v>
      </c>
      <c r="V203" s="29">
        <f t="shared" si="40"/>
        <v>0</v>
      </c>
      <c r="W203" s="29">
        <f t="shared" si="41"/>
        <v>0</v>
      </c>
      <c r="X203" s="29">
        <f t="shared" si="32"/>
        <v>0</v>
      </c>
      <c r="Y203" s="29">
        <f t="shared" si="33"/>
        <v>0</v>
      </c>
    </row>
    <row r="204" spans="1:25" ht="20.25">
      <c r="A204" s="12">
        <v>202</v>
      </c>
      <c r="B204" s="13">
        <v>42689</v>
      </c>
      <c r="C204" s="14">
        <v>0.6659722222222222</v>
      </c>
      <c r="D204" s="110" t="s">
        <v>367</v>
      </c>
      <c r="E204" s="15" t="s">
        <v>368</v>
      </c>
      <c r="F204" s="33">
        <v>4.2</v>
      </c>
      <c r="G204" s="16">
        <v>42689</v>
      </c>
      <c r="H204" s="17">
        <v>0.4513888888888889</v>
      </c>
      <c r="I204" s="50" t="s">
        <v>91</v>
      </c>
      <c r="J204" s="17">
        <f t="shared" si="36"/>
        <v>0.2145833333333333</v>
      </c>
      <c r="K204" s="135"/>
      <c r="L204" s="142">
        <f t="shared" si="37"/>
        <v>1</v>
      </c>
      <c r="M204" s="98">
        <f t="shared" si="42"/>
        <v>5</v>
      </c>
      <c r="N204" s="98">
        <f t="shared" si="43"/>
        <v>9</v>
      </c>
      <c r="R204" s="127">
        <f t="shared" si="34"/>
        <v>23.334027777777777</v>
      </c>
      <c r="S204" s="127">
        <f t="shared" si="35"/>
        <v>23.54861111111111</v>
      </c>
      <c r="T204" s="127" t="b">
        <f t="shared" si="38"/>
        <v>0</v>
      </c>
      <c r="U204" s="127" t="b">
        <f t="shared" si="39"/>
        <v>0</v>
      </c>
      <c r="V204" s="29">
        <f t="shared" si="40"/>
        <v>0</v>
      </c>
      <c r="W204" s="29">
        <f t="shared" si="41"/>
        <v>0</v>
      </c>
      <c r="X204" s="29">
        <f t="shared" si="32"/>
        <v>0</v>
      </c>
      <c r="Y204" s="29">
        <f t="shared" si="33"/>
        <v>0</v>
      </c>
    </row>
    <row r="205" spans="1:25" ht="20.25">
      <c r="A205" s="69">
        <v>203</v>
      </c>
      <c r="B205" s="70">
        <v>42689</v>
      </c>
      <c r="C205" s="71">
        <v>0.8631944444444444</v>
      </c>
      <c r="D205" s="113" t="s">
        <v>158</v>
      </c>
      <c r="E205" s="73" t="s">
        <v>389</v>
      </c>
      <c r="F205" s="74">
        <v>4.1</v>
      </c>
      <c r="G205" s="70">
        <v>42689</v>
      </c>
      <c r="H205" s="71">
        <v>0.88125</v>
      </c>
      <c r="I205" s="77" t="s">
        <v>291</v>
      </c>
      <c r="J205" s="71">
        <f t="shared" si="36"/>
        <v>0.018055555555555602</v>
      </c>
      <c r="K205" s="134" t="s">
        <v>123</v>
      </c>
      <c r="L205" s="142">
        <f t="shared" si="37"/>
        <v>1</v>
      </c>
      <c r="M205" s="98">
        <f t="shared" si="42"/>
        <v>0</v>
      </c>
      <c r="N205" s="98">
        <f t="shared" si="43"/>
        <v>26</v>
      </c>
      <c r="R205" s="127">
        <f t="shared" si="34"/>
        <v>23.136805555555554</v>
      </c>
      <c r="S205" s="127">
        <f t="shared" si="35"/>
        <v>23.11875</v>
      </c>
      <c r="T205" s="127" t="b">
        <f t="shared" si="38"/>
        <v>0</v>
      </c>
      <c r="U205" s="127" t="b">
        <f t="shared" si="39"/>
        <v>0</v>
      </c>
      <c r="V205" s="29">
        <f t="shared" si="40"/>
        <v>0</v>
      </c>
      <c r="W205" s="29">
        <f t="shared" si="41"/>
        <v>0</v>
      </c>
      <c r="X205" s="29">
        <f t="shared" si="32"/>
        <v>0</v>
      </c>
      <c r="Y205" s="29">
        <f t="shared" si="33"/>
        <v>0</v>
      </c>
    </row>
    <row r="206" spans="1:25" ht="20.25">
      <c r="A206" s="12">
        <v>204</v>
      </c>
      <c r="B206" s="13">
        <v>42690</v>
      </c>
      <c r="C206" s="14">
        <v>0.022222222222222223</v>
      </c>
      <c r="D206" s="112" t="s">
        <v>146</v>
      </c>
      <c r="E206" s="15" t="s">
        <v>146</v>
      </c>
      <c r="F206" s="33">
        <v>4.6</v>
      </c>
      <c r="G206" s="16">
        <v>42689</v>
      </c>
      <c r="H206" s="17">
        <v>0.7270833333333333</v>
      </c>
      <c r="I206" s="50" t="s">
        <v>171</v>
      </c>
      <c r="J206" s="17">
        <f t="shared" si="36"/>
        <v>0.704861111111111</v>
      </c>
      <c r="K206" s="135"/>
      <c r="L206" s="142">
        <f t="shared" si="37"/>
        <v>0</v>
      </c>
      <c r="M206" s="98"/>
      <c r="N206" s="98"/>
      <c r="R206" s="127">
        <f t="shared" si="34"/>
        <v>23.977777777777778</v>
      </c>
      <c r="S206" s="127">
        <f t="shared" si="35"/>
        <v>23.272916666666667</v>
      </c>
      <c r="T206" s="127">
        <f t="shared" si="38"/>
        <v>23.29513888888889</v>
      </c>
      <c r="U206" s="127" t="b">
        <f t="shared" si="39"/>
        <v>0</v>
      </c>
      <c r="V206" s="29">
        <f t="shared" si="40"/>
        <v>7</v>
      </c>
      <c r="W206" s="29">
        <f t="shared" si="41"/>
        <v>5</v>
      </c>
      <c r="X206" s="29">
        <f t="shared" si="32"/>
        <v>0</v>
      </c>
      <c r="Y206" s="29">
        <f t="shared" si="33"/>
        <v>0</v>
      </c>
    </row>
    <row r="207" spans="1:25" ht="20.25">
      <c r="A207" s="12">
        <v>205</v>
      </c>
      <c r="B207" s="13">
        <v>42690</v>
      </c>
      <c r="C207" s="14">
        <v>0.2076388888888889</v>
      </c>
      <c r="D207" s="112" t="s">
        <v>155</v>
      </c>
      <c r="E207" s="15" t="s">
        <v>155</v>
      </c>
      <c r="F207" s="33">
        <v>4.5</v>
      </c>
      <c r="G207" s="16">
        <v>42691</v>
      </c>
      <c r="H207" s="17">
        <v>0.41180555555555554</v>
      </c>
      <c r="I207" s="50" t="s">
        <v>185</v>
      </c>
      <c r="J207" s="17">
        <f t="shared" si="36"/>
        <v>0.20416666666666664</v>
      </c>
      <c r="K207" s="135"/>
      <c r="L207" s="142">
        <f t="shared" si="37"/>
        <v>0</v>
      </c>
      <c r="M207" s="98"/>
      <c r="N207" s="98"/>
      <c r="R207" s="127">
        <f t="shared" si="34"/>
        <v>23.792361111111113</v>
      </c>
      <c r="S207" s="127">
        <f t="shared" si="35"/>
        <v>23.588194444444444</v>
      </c>
      <c r="T207" s="127" t="b">
        <f t="shared" si="38"/>
        <v>0</v>
      </c>
      <c r="U207" s="127">
        <f t="shared" si="39"/>
        <v>24.20416666666667</v>
      </c>
      <c r="V207" s="29">
        <f t="shared" si="40"/>
        <v>0</v>
      </c>
      <c r="W207" s="29">
        <f t="shared" si="41"/>
        <v>0</v>
      </c>
      <c r="X207" s="29">
        <f t="shared" si="32"/>
        <v>4</v>
      </c>
      <c r="Y207" s="29">
        <f t="shared" si="33"/>
        <v>54</v>
      </c>
    </row>
    <row r="208" spans="1:25" ht="20.25">
      <c r="A208" s="69">
        <v>206</v>
      </c>
      <c r="B208" s="70">
        <v>42690</v>
      </c>
      <c r="C208" s="71">
        <v>0.21041666666666667</v>
      </c>
      <c r="D208" s="113" t="s">
        <v>151</v>
      </c>
      <c r="E208" s="73" t="s">
        <v>151</v>
      </c>
      <c r="F208" s="74">
        <v>4</v>
      </c>
      <c r="G208" s="70">
        <v>42690</v>
      </c>
      <c r="H208" s="71">
        <v>0.21041666666666667</v>
      </c>
      <c r="I208" s="77" t="s">
        <v>174</v>
      </c>
      <c r="J208" s="71">
        <f t="shared" si="36"/>
        <v>0</v>
      </c>
      <c r="K208" s="134" t="s">
        <v>123</v>
      </c>
      <c r="L208" s="142">
        <f t="shared" si="37"/>
        <v>1</v>
      </c>
      <c r="M208" s="98">
        <f t="shared" si="42"/>
        <v>0</v>
      </c>
      <c r="N208" s="98">
        <f t="shared" si="43"/>
        <v>0</v>
      </c>
      <c r="R208" s="127">
        <f t="shared" si="34"/>
        <v>23.789583333333333</v>
      </c>
      <c r="S208" s="127">
        <f t="shared" si="35"/>
        <v>23.789583333333333</v>
      </c>
      <c r="T208" s="127" t="b">
        <f t="shared" si="38"/>
        <v>0</v>
      </c>
      <c r="U208" s="127" t="b">
        <f t="shared" si="39"/>
        <v>0</v>
      </c>
      <c r="V208" s="29">
        <f t="shared" si="40"/>
        <v>0</v>
      </c>
      <c r="W208" s="29">
        <f t="shared" si="41"/>
        <v>0</v>
      </c>
      <c r="X208" s="29">
        <f aca="true" t="shared" si="44" ref="X208:X271">HOUR(U208)</f>
        <v>0</v>
      </c>
      <c r="Y208" s="29">
        <f aca="true" t="shared" si="45" ref="Y208:Y271">MINUTE(U208)</f>
        <v>0</v>
      </c>
    </row>
    <row r="209" spans="1:25" ht="20.25">
      <c r="A209" s="12">
        <v>207</v>
      </c>
      <c r="B209" s="13">
        <v>42690</v>
      </c>
      <c r="C209" s="14">
        <v>0.4368055555555555</v>
      </c>
      <c r="D209" s="110" t="s">
        <v>149</v>
      </c>
      <c r="E209" s="15" t="s">
        <v>149</v>
      </c>
      <c r="F209" s="33">
        <v>3.3</v>
      </c>
      <c r="G209" s="16">
        <v>42691</v>
      </c>
      <c r="H209" s="17">
        <v>0.3458333333333334</v>
      </c>
      <c r="I209" s="50" t="s">
        <v>149</v>
      </c>
      <c r="J209" s="17">
        <f t="shared" si="36"/>
        <v>0.09097222222222212</v>
      </c>
      <c r="K209" s="135"/>
      <c r="L209" s="142">
        <f t="shared" si="37"/>
        <v>0</v>
      </c>
      <c r="M209" s="98"/>
      <c r="N209" s="98"/>
      <c r="R209" s="127">
        <f t="shared" si="34"/>
        <v>23.563194444444445</v>
      </c>
      <c r="S209" s="127">
        <f t="shared" si="35"/>
        <v>23.654166666666665</v>
      </c>
      <c r="T209" s="127" t="b">
        <f t="shared" si="38"/>
        <v>0</v>
      </c>
      <c r="U209" s="127">
        <f t="shared" si="39"/>
        <v>23.90902777777778</v>
      </c>
      <c r="V209" s="29">
        <f t="shared" si="40"/>
        <v>0</v>
      </c>
      <c r="W209" s="29">
        <f t="shared" si="41"/>
        <v>0</v>
      </c>
      <c r="X209" s="29">
        <f t="shared" si="44"/>
        <v>21</v>
      </c>
      <c r="Y209" s="29">
        <f t="shared" si="45"/>
        <v>49</v>
      </c>
    </row>
    <row r="210" spans="1:25" ht="20.25">
      <c r="A210" s="69">
        <v>208</v>
      </c>
      <c r="B210" s="70">
        <v>42690</v>
      </c>
      <c r="C210" s="71">
        <v>0.4861111111111111</v>
      </c>
      <c r="D210" s="113" t="s">
        <v>157</v>
      </c>
      <c r="E210" s="73" t="s">
        <v>157</v>
      </c>
      <c r="F210" s="74">
        <v>3.9</v>
      </c>
      <c r="G210" s="70">
        <v>42690</v>
      </c>
      <c r="H210" s="71">
        <v>0.49444444444444446</v>
      </c>
      <c r="I210" s="77" t="s">
        <v>182</v>
      </c>
      <c r="J210" s="71">
        <f t="shared" si="36"/>
        <v>0.00833333333333336</v>
      </c>
      <c r="K210" s="134" t="s">
        <v>123</v>
      </c>
      <c r="L210" s="142">
        <f t="shared" si="37"/>
        <v>1</v>
      </c>
      <c r="M210" s="98">
        <f t="shared" si="42"/>
        <v>0</v>
      </c>
      <c r="N210" s="98">
        <f t="shared" si="43"/>
        <v>12</v>
      </c>
      <c r="R210" s="127">
        <f t="shared" si="34"/>
        <v>23.51388888888889</v>
      </c>
      <c r="S210" s="127">
        <f t="shared" si="35"/>
        <v>23.505555555555556</v>
      </c>
      <c r="T210" s="127" t="b">
        <f t="shared" si="38"/>
        <v>0</v>
      </c>
      <c r="U210" s="127" t="b">
        <f t="shared" si="39"/>
        <v>0</v>
      </c>
      <c r="V210" s="29">
        <f t="shared" si="40"/>
        <v>0</v>
      </c>
      <c r="W210" s="29">
        <f t="shared" si="41"/>
        <v>0</v>
      </c>
      <c r="X210" s="29">
        <f t="shared" si="44"/>
        <v>0</v>
      </c>
      <c r="Y210" s="29">
        <f t="shared" si="45"/>
        <v>0</v>
      </c>
    </row>
    <row r="211" spans="1:25" ht="20.25">
      <c r="A211" s="12">
        <v>209</v>
      </c>
      <c r="B211" s="13">
        <v>42690</v>
      </c>
      <c r="C211" s="14">
        <v>0.6729166666666666</v>
      </c>
      <c r="D211" s="110" t="s">
        <v>335</v>
      </c>
      <c r="E211" s="15" t="s">
        <v>335</v>
      </c>
      <c r="F211" s="33"/>
      <c r="G211" s="16">
        <v>42689</v>
      </c>
      <c r="H211" s="17">
        <v>0.9625</v>
      </c>
      <c r="I211" s="51" t="s">
        <v>136</v>
      </c>
      <c r="J211" s="17">
        <f t="shared" si="36"/>
        <v>0.2895833333333334</v>
      </c>
      <c r="K211" s="135" t="s">
        <v>188</v>
      </c>
      <c r="L211" s="142">
        <f t="shared" si="37"/>
        <v>0</v>
      </c>
      <c r="M211" s="98"/>
      <c r="N211" s="98"/>
      <c r="R211" s="127">
        <f t="shared" si="34"/>
        <v>23.327083333333334</v>
      </c>
      <c r="S211" s="127">
        <f t="shared" si="35"/>
        <v>23.0375</v>
      </c>
      <c r="T211" s="127">
        <f t="shared" si="38"/>
        <v>23.710416666666667</v>
      </c>
      <c r="U211" s="127" t="b">
        <f t="shared" si="39"/>
        <v>0</v>
      </c>
      <c r="V211" s="29">
        <f t="shared" si="40"/>
        <v>17</v>
      </c>
      <c r="W211" s="29">
        <f t="shared" si="41"/>
        <v>3</v>
      </c>
      <c r="X211" s="29">
        <f t="shared" si="44"/>
        <v>0</v>
      </c>
      <c r="Y211" s="29">
        <f t="shared" si="45"/>
        <v>0</v>
      </c>
    </row>
    <row r="212" spans="1:25" ht="20.25">
      <c r="A212" s="12">
        <v>210</v>
      </c>
      <c r="B212" s="13">
        <v>42690</v>
      </c>
      <c r="C212" s="14">
        <v>0.8638888888888889</v>
      </c>
      <c r="D212" s="110" t="s">
        <v>51</v>
      </c>
      <c r="E212" s="15" t="s">
        <v>366</v>
      </c>
      <c r="F212" s="33"/>
      <c r="G212" s="16">
        <v>42691</v>
      </c>
      <c r="H212" s="17">
        <v>0.18958333333333333</v>
      </c>
      <c r="I212" s="51" t="s">
        <v>135</v>
      </c>
      <c r="J212" s="17">
        <f t="shared" si="36"/>
        <v>0.6743055555555556</v>
      </c>
      <c r="K212" s="135" t="s">
        <v>188</v>
      </c>
      <c r="L212" s="142">
        <f t="shared" si="37"/>
        <v>0</v>
      </c>
      <c r="M212" s="98"/>
      <c r="N212" s="98"/>
      <c r="R212" s="127">
        <f t="shared" si="34"/>
        <v>23.136111111111113</v>
      </c>
      <c r="S212" s="127">
        <f t="shared" si="35"/>
        <v>23.810416666666665</v>
      </c>
      <c r="T212" s="127" t="b">
        <f t="shared" si="38"/>
        <v>0</v>
      </c>
      <c r="U212" s="127">
        <f t="shared" si="39"/>
        <v>23.325694444444448</v>
      </c>
      <c r="V212" s="29">
        <f t="shared" si="40"/>
        <v>0</v>
      </c>
      <c r="W212" s="29">
        <f t="shared" si="41"/>
        <v>0</v>
      </c>
      <c r="X212" s="29">
        <f t="shared" si="44"/>
        <v>7</v>
      </c>
      <c r="Y212" s="29">
        <f t="shared" si="45"/>
        <v>49</v>
      </c>
    </row>
    <row r="213" spans="1:25" ht="20.25">
      <c r="A213" s="12">
        <v>211</v>
      </c>
      <c r="B213" s="13">
        <v>42691</v>
      </c>
      <c r="C213" s="14">
        <v>0.6013888888888889</v>
      </c>
      <c r="D213" s="110" t="s">
        <v>51</v>
      </c>
      <c r="E213" s="15" t="s">
        <v>366</v>
      </c>
      <c r="F213" s="33">
        <v>4.5</v>
      </c>
      <c r="G213" s="16">
        <v>42691</v>
      </c>
      <c r="H213" s="17">
        <v>0.18194444444444444</v>
      </c>
      <c r="I213" s="50" t="s">
        <v>81</v>
      </c>
      <c r="J213" s="17">
        <f t="shared" si="36"/>
        <v>0.4194444444444444</v>
      </c>
      <c r="K213" s="135"/>
      <c r="L213" s="142">
        <f t="shared" si="37"/>
        <v>1</v>
      </c>
      <c r="M213" s="98">
        <f t="shared" si="42"/>
        <v>10</v>
      </c>
      <c r="N213" s="98">
        <f t="shared" si="43"/>
        <v>4</v>
      </c>
      <c r="R213" s="127">
        <f t="shared" si="34"/>
        <v>23.398611111111112</v>
      </c>
      <c r="S213" s="127">
        <f t="shared" si="35"/>
        <v>23.818055555555556</v>
      </c>
      <c r="T213" s="127" t="b">
        <f t="shared" si="38"/>
        <v>0</v>
      </c>
      <c r="U213" s="127" t="b">
        <f t="shared" si="39"/>
        <v>0</v>
      </c>
      <c r="V213" s="29">
        <f t="shared" si="40"/>
        <v>0</v>
      </c>
      <c r="W213" s="29">
        <f t="shared" si="41"/>
        <v>0</v>
      </c>
      <c r="X213" s="29">
        <f t="shared" si="44"/>
        <v>0</v>
      </c>
      <c r="Y213" s="29">
        <f t="shared" si="45"/>
        <v>0</v>
      </c>
    </row>
    <row r="214" spans="1:25" ht="20.25">
      <c r="A214" s="12">
        <v>212</v>
      </c>
      <c r="B214" s="13">
        <v>42691</v>
      </c>
      <c r="C214" s="14">
        <v>0.8354166666666667</v>
      </c>
      <c r="D214" s="112" t="s">
        <v>153</v>
      </c>
      <c r="E214" s="15" t="s">
        <v>153</v>
      </c>
      <c r="F214" s="33">
        <v>3.2</v>
      </c>
      <c r="G214" s="16">
        <v>42692</v>
      </c>
      <c r="H214" s="17">
        <v>0.01875</v>
      </c>
      <c r="I214" s="50" t="s">
        <v>176</v>
      </c>
      <c r="J214" s="17">
        <f t="shared" si="36"/>
        <v>0.8166666666666667</v>
      </c>
      <c r="K214" s="135"/>
      <c r="L214" s="142">
        <f t="shared" si="37"/>
        <v>0</v>
      </c>
      <c r="M214" s="98"/>
      <c r="N214" s="98"/>
      <c r="R214" s="127">
        <f t="shared" si="34"/>
        <v>23.164583333333333</v>
      </c>
      <c r="S214" s="127">
        <f t="shared" si="35"/>
        <v>23.98125</v>
      </c>
      <c r="T214" s="127" t="b">
        <f t="shared" si="38"/>
        <v>0</v>
      </c>
      <c r="U214" s="127">
        <f t="shared" si="39"/>
        <v>23.183333333333334</v>
      </c>
      <c r="V214" s="29">
        <f t="shared" si="40"/>
        <v>0</v>
      </c>
      <c r="W214" s="29">
        <f t="shared" si="41"/>
        <v>0</v>
      </c>
      <c r="X214" s="29">
        <f t="shared" si="44"/>
        <v>4</v>
      </c>
      <c r="Y214" s="29">
        <f t="shared" si="45"/>
        <v>24</v>
      </c>
    </row>
    <row r="215" spans="1:25" ht="20.25">
      <c r="A215" s="69">
        <v>213</v>
      </c>
      <c r="B215" s="70">
        <v>42692</v>
      </c>
      <c r="C215" s="71">
        <v>0.5541666666666667</v>
      </c>
      <c r="D215" s="113" t="s">
        <v>45</v>
      </c>
      <c r="E215" s="73" t="s">
        <v>390</v>
      </c>
      <c r="F215" s="74">
        <v>4.6</v>
      </c>
      <c r="G215" s="70">
        <v>42692</v>
      </c>
      <c r="H215" s="71">
        <v>0.6361111111111112</v>
      </c>
      <c r="I215" s="77" t="s">
        <v>25</v>
      </c>
      <c r="J215" s="71">
        <f t="shared" si="36"/>
        <v>0.08194444444444449</v>
      </c>
      <c r="K215" s="134" t="s">
        <v>123</v>
      </c>
      <c r="L215" s="142">
        <f t="shared" si="37"/>
        <v>1</v>
      </c>
      <c r="M215" s="98">
        <f t="shared" si="42"/>
        <v>1</v>
      </c>
      <c r="N215" s="98">
        <f t="shared" si="43"/>
        <v>58</v>
      </c>
      <c r="R215" s="127">
        <f t="shared" si="34"/>
        <v>23.445833333333333</v>
      </c>
      <c r="S215" s="127">
        <f t="shared" si="35"/>
        <v>23.363888888888887</v>
      </c>
      <c r="T215" s="127" t="b">
        <f t="shared" si="38"/>
        <v>0</v>
      </c>
      <c r="U215" s="127" t="b">
        <f t="shared" si="39"/>
        <v>0</v>
      </c>
      <c r="V215" s="29">
        <f t="shared" si="40"/>
        <v>0</v>
      </c>
      <c r="W215" s="29">
        <f t="shared" si="41"/>
        <v>0</v>
      </c>
      <c r="X215" s="29">
        <f t="shared" si="44"/>
        <v>0</v>
      </c>
      <c r="Y215" s="29">
        <f t="shared" si="45"/>
        <v>0</v>
      </c>
    </row>
    <row r="216" spans="1:25" ht="20.25">
      <c r="A216" s="12">
        <v>214</v>
      </c>
      <c r="B216" s="13">
        <v>42693</v>
      </c>
      <c r="C216" s="14">
        <v>0.27847222222222223</v>
      </c>
      <c r="D216" s="112" t="s">
        <v>146</v>
      </c>
      <c r="E216" s="15" t="s">
        <v>377</v>
      </c>
      <c r="F216" s="33">
        <v>4.5</v>
      </c>
      <c r="G216" s="16">
        <v>42692</v>
      </c>
      <c r="H216" s="17">
        <v>0.015972222222222224</v>
      </c>
      <c r="I216" s="50" t="s">
        <v>146</v>
      </c>
      <c r="J216" s="17">
        <f t="shared" si="36"/>
        <v>0.2625</v>
      </c>
      <c r="K216" s="135"/>
      <c r="L216" s="142">
        <f t="shared" si="37"/>
        <v>0</v>
      </c>
      <c r="M216" s="98"/>
      <c r="N216" s="98"/>
      <c r="R216" s="127">
        <f t="shared" si="34"/>
        <v>23.721527777777776</v>
      </c>
      <c r="S216" s="127">
        <f t="shared" si="35"/>
        <v>23.98402777777778</v>
      </c>
      <c r="T216" s="127">
        <f t="shared" si="38"/>
        <v>24.262500000000003</v>
      </c>
      <c r="U216" s="127" t="b">
        <f t="shared" si="39"/>
        <v>0</v>
      </c>
      <c r="V216" s="29">
        <f t="shared" si="40"/>
        <v>6</v>
      </c>
      <c r="W216" s="29">
        <f t="shared" si="41"/>
        <v>18</v>
      </c>
      <c r="X216" s="29">
        <f t="shared" si="44"/>
        <v>0</v>
      </c>
      <c r="Y216" s="29">
        <f t="shared" si="45"/>
        <v>0</v>
      </c>
    </row>
    <row r="217" spans="1:25" ht="20.25">
      <c r="A217" s="69">
        <v>215</v>
      </c>
      <c r="B217" s="70">
        <v>42693</v>
      </c>
      <c r="C217" s="71">
        <v>0.42083333333333334</v>
      </c>
      <c r="D217" s="113" t="s">
        <v>157</v>
      </c>
      <c r="E217" s="73" t="s">
        <v>157</v>
      </c>
      <c r="F217" s="74">
        <v>3</v>
      </c>
      <c r="G217" s="70">
        <v>42693</v>
      </c>
      <c r="H217" s="71">
        <v>0.4840277777777778</v>
      </c>
      <c r="I217" s="77" t="s">
        <v>182</v>
      </c>
      <c r="J217" s="71">
        <f t="shared" si="36"/>
        <v>0.06319444444444444</v>
      </c>
      <c r="K217" s="134" t="s">
        <v>123</v>
      </c>
      <c r="L217" s="142">
        <f t="shared" si="37"/>
        <v>1</v>
      </c>
      <c r="M217" s="98">
        <f t="shared" si="42"/>
        <v>1</v>
      </c>
      <c r="N217" s="98">
        <f t="shared" si="43"/>
        <v>31</v>
      </c>
      <c r="R217" s="127">
        <f t="shared" si="34"/>
        <v>23.579166666666666</v>
      </c>
      <c r="S217" s="127">
        <f t="shared" si="35"/>
        <v>23.51597222222222</v>
      </c>
      <c r="T217" s="127" t="b">
        <f t="shared" si="38"/>
        <v>0</v>
      </c>
      <c r="U217" s="127" t="b">
        <f t="shared" si="39"/>
        <v>0</v>
      </c>
      <c r="V217" s="29">
        <f t="shared" si="40"/>
        <v>0</v>
      </c>
      <c r="W217" s="29">
        <f t="shared" si="41"/>
        <v>0</v>
      </c>
      <c r="X217" s="29">
        <f t="shared" si="44"/>
        <v>0</v>
      </c>
      <c r="Y217" s="29">
        <f t="shared" si="45"/>
        <v>0</v>
      </c>
    </row>
    <row r="218" spans="1:25" ht="20.25">
      <c r="A218" s="12">
        <v>216</v>
      </c>
      <c r="B218" s="13">
        <v>42695</v>
      </c>
      <c r="C218" s="14">
        <v>0.5083333333333333</v>
      </c>
      <c r="D218" s="110" t="s">
        <v>45</v>
      </c>
      <c r="E218" s="15" t="s">
        <v>45</v>
      </c>
      <c r="F218" s="33"/>
      <c r="G218" s="16">
        <v>42696</v>
      </c>
      <c r="H218" s="17">
        <v>0.66875</v>
      </c>
      <c r="I218" s="51" t="s">
        <v>132</v>
      </c>
      <c r="J218" s="17">
        <f t="shared" si="36"/>
        <v>0.16041666666666665</v>
      </c>
      <c r="K218" s="135" t="s">
        <v>188</v>
      </c>
      <c r="L218" s="142">
        <f t="shared" si="37"/>
        <v>0</v>
      </c>
      <c r="M218" s="98"/>
      <c r="N218" s="98"/>
      <c r="R218" s="127">
        <f t="shared" si="34"/>
        <v>23.491666666666667</v>
      </c>
      <c r="S218" s="127">
        <f t="shared" si="35"/>
        <v>23.33125</v>
      </c>
      <c r="T218" s="127" t="b">
        <f t="shared" si="38"/>
        <v>0</v>
      </c>
      <c r="U218" s="127">
        <f t="shared" si="39"/>
        <v>24.160416666666666</v>
      </c>
      <c r="V218" s="29">
        <f t="shared" si="40"/>
        <v>0</v>
      </c>
      <c r="W218" s="29">
        <f t="shared" si="41"/>
        <v>0</v>
      </c>
      <c r="X218" s="29">
        <f t="shared" si="44"/>
        <v>3</v>
      </c>
      <c r="Y218" s="29">
        <f t="shared" si="45"/>
        <v>51</v>
      </c>
    </row>
    <row r="219" spans="1:25" ht="20.25">
      <c r="A219" s="69">
        <v>217</v>
      </c>
      <c r="B219" s="70">
        <v>42695</v>
      </c>
      <c r="C219" s="71">
        <v>0.5395833333333333</v>
      </c>
      <c r="D219" s="113" t="s">
        <v>158</v>
      </c>
      <c r="E219" s="73" t="s">
        <v>389</v>
      </c>
      <c r="F219" s="74">
        <v>5</v>
      </c>
      <c r="G219" s="70">
        <v>42695</v>
      </c>
      <c r="H219" s="71">
        <v>0.5354166666666667</v>
      </c>
      <c r="I219" s="77" t="s">
        <v>181</v>
      </c>
      <c r="J219" s="71">
        <f t="shared" si="36"/>
        <v>0.004166666666666652</v>
      </c>
      <c r="K219" s="134" t="s">
        <v>123</v>
      </c>
      <c r="L219" s="142">
        <f t="shared" si="37"/>
        <v>1</v>
      </c>
      <c r="M219" s="98">
        <f t="shared" si="42"/>
        <v>0</v>
      </c>
      <c r="N219" s="98">
        <f t="shared" si="43"/>
        <v>6</v>
      </c>
      <c r="R219" s="127">
        <f aca="true" t="shared" si="46" ref="R219:R282">24-C219</f>
        <v>23.460416666666667</v>
      </c>
      <c r="S219" s="127">
        <f aca="true" t="shared" si="47" ref="S219:S282">24-H219</f>
        <v>23.464583333333334</v>
      </c>
      <c r="T219" s="127" t="b">
        <f t="shared" si="38"/>
        <v>0</v>
      </c>
      <c r="U219" s="127" t="b">
        <f t="shared" si="39"/>
        <v>0</v>
      </c>
      <c r="V219" s="29">
        <f t="shared" si="40"/>
        <v>0</v>
      </c>
      <c r="W219" s="29">
        <f t="shared" si="41"/>
        <v>0</v>
      </c>
      <c r="X219" s="29">
        <f t="shared" si="44"/>
        <v>0</v>
      </c>
      <c r="Y219" s="29">
        <f t="shared" si="45"/>
        <v>0</v>
      </c>
    </row>
    <row r="220" spans="1:25" ht="20.25">
      <c r="A220" s="12">
        <v>218</v>
      </c>
      <c r="B220" s="13">
        <v>42695</v>
      </c>
      <c r="C220" s="14">
        <v>0.9402777777777778</v>
      </c>
      <c r="D220" s="112" t="s">
        <v>45</v>
      </c>
      <c r="E220" s="15" t="s">
        <v>390</v>
      </c>
      <c r="F220" s="33">
        <v>5</v>
      </c>
      <c r="G220" s="16">
        <v>42696</v>
      </c>
      <c r="H220" s="17">
        <v>0.66875</v>
      </c>
      <c r="I220" s="50" t="s">
        <v>25</v>
      </c>
      <c r="J220" s="17">
        <f t="shared" si="36"/>
        <v>0.2715277777777778</v>
      </c>
      <c r="K220" s="135"/>
      <c r="L220" s="142">
        <f t="shared" si="37"/>
        <v>0</v>
      </c>
      <c r="M220" s="98"/>
      <c r="N220" s="98"/>
      <c r="R220" s="127">
        <f t="shared" si="46"/>
        <v>23.059722222222224</v>
      </c>
      <c r="S220" s="127">
        <f t="shared" si="47"/>
        <v>23.33125</v>
      </c>
      <c r="T220" s="127" t="b">
        <f t="shared" si="38"/>
        <v>0</v>
      </c>
      <c r="U220" s="127">
        <f t="shared" si="39"/>
        <v>23.728472222222223</v>
      </c>
      <c r="V220" s="29">
        <f t="shared" si="40"/>
        <v>0</v>
      </c>
      <c r="W220" s="29">
        <f t="shared" si="41"/>
        <v>0</v>
      </c>
      <c r="X220" s="29">
        <f t="shared" si="44"/>
        <v>17</v>
      </c>
      <c r="Y220" s="29">
        <f t="shared" si="45"/>
        <v>29</v>
      </c>
    </row>
    <row r="221" spans="1:25" ht="20.25">
      <c r="A221" s="12">
        <v>219</v>
      </c>
      <c r="B221" s="13">
        <v>42696</v>
      </c>
      <c r="C221" s="14">
        <v>0.12638888888888888</v>
      </c>
      <c r="D221" s="110" t="s">
        <v>17</v>
      </c>
      <c r="E221" s="15" t="s">
        <v>17</v>
      </c>
      <c r="F221" s="33"/>
      <c r="G221" s="16">
        <v>42697</v>
      </c>
      <c r="H221" s="17">
        <v>0.0006944444444444445</v>
      </c>
      <c r="I221" s="51" t="s">
        <v>134</v>
      </c>
      <c r="J221" s="17">
        <f t="shared" si="36"/>
        <v>0.12569444444444444</v>
      </c>
      <c r="K221" s="135" t="s">
        <v>188</v>
      </c>
      <c r="L221" s="142">
        <f t="shared" si="37"/>
        <v>0</v>
      </c>
      <c r="M221" s="98"/>
      <c r="N221" s="98"/>
      <c r="R221" s="127">
        <f t="shared" si="46"/>
        <v>23.87361111111111</v>
      </c>
      <c r="S221" s="127">
        <f t="shared" si="47"/>
        <v>23.999305555555555</v>
      </c>
      <c r="T221" s="127" t="b">
        <f t="shared" si="38"/>
        <v>0</v>
      </c>
      <c r="U221" s="127">
        <f t="shared" si="39"/>
        <v>23.874305555555555</v>
      </c>
      <c r="V221" s="29">
        <f t="shared" si="40"/>
        <v>0</v>
      </c>
      <c r="W221" s="29">
        <f t="shared" si="41"/>
        <v>0</v>
      </c>
      <c r="X221" s="29">
        <f t="shared" si="44"/>
        <v>20</v>
      </c>
      <c r="Y221" s="29">
        <f t="shared" si="45"/>
        <v>59</v>
      </c>
    </row>
    <row r="222" spans="1:25" ht="20.25">
      <c r="A222" s="12">
        <v>220</v>
      </c>
      <c r="B222" s="13">
        <v>42696</v>
      </c>
      <c r="C222" s="14">
        <v>0.14027777777777778</v>
      </c>
      <c r="D222" s="110" t="s">
        <v>56</v>
      </c>
      <c r="E222" s="15" t="s">
        <v>391</v>
      </c>
      <c r="F222" s="33"/>
      <c r="G222" s="16">
        <v>42695</v>
      </c>
      <c r="H222" s="17">
        <v>0.3055555555555555</v>
      </c>
      <c r="I222" s="51" t="s">
        <v>133</v>
      </c>
      <c r="J222" s="17">
        <f t="shared" si="36"/>
        <v>0.16527777777777775</v>
      </c>
      <c r="K222" s="135" t="s">
        <v>188</v>
      </c>
      <c r="L222" s="142">
        <f t="shared" si="37"/>
        <v>0</v>
      </c>
      <c r="M222" s="98"/>
      <c r="N222" s="98"/>
      <c r="R222" s="127">
        <f t="shared" si="46"/>
        <v>23.85972222222222</v>
      </c>
      <c r="S222" s="127">
        <f t="shared" si="47"/>
        <v>23.694444444444443</v>
      </c>
      <c r="T222" s="127">
        <f t="shared" si="38"/>
        <v>23.834722222222222</v>
      </c>
      <c r="U222" s="127" t="b">
        <f t="shared" si="39"/>
        <v>0</v>
      </c>
      <c r="V222" s="29">
        <f t="shared" si="40"/>
        <v>20</v>
      </c>
      <c r="W222" s="29">
        <f t="shared" si="41"/>
        <v>2</v>
      </c>
      <c r="X222" s="29">
        <f t="shared" si="44"/>
        <v>0</v>
      </c>
      <c r="Y222" s="29">
        <f t="shared" si="45"/>
        <v>0</v>
      </c>
    </row>
    <row r="223" spans="1:25" ht="20.25">
      <c r="A223" s="12">
        <v>221</v>
      </c>
      <c r="B223" s="13">
        <v>42697</v>
      </c>
      <c r="C223" s="14">
        <v>0.4451388888888889</v>
      </c>
      <c r="D223" s="110" t="s">
        <v>45</v>
      </c>
      <c r="E223" s="15" t="s">
        <v>45</v>
      </c>
      <c r="F223" s="33"/>
      <c r="G223" s="16">
        <v>42696</v>
      </c>
      <c r="H223" s="17">
        <v>0.66875</v>
      </c>
      <c r="I223" s="51" t="s">
        <v>132</v>
      </c>
      <c r="J223" s="17">
        <f t="shared" si="36"/>
        <v>0.22361111111111104</v>
      </c>
      <c r="K223" s="135" t="s">
        <v>188</v>
      </c>
      <c r="L223" s="142">
        <f t="shared" si="37"/>
        <v>0</v>
      </c>
      <c r="M223" s="98"/>
      <c r="N223" s="98"/>
      <c r="R223" s="127">
        <f t="shared" si="46"/>
        <v>23.554861111111112</v>
      </c>
      <c r="S223" s="127">
        <f t="shared" si="47"/>
        <v>23.33125</v>
      </c>
      <c r="T223" s="127">
        <f t="shared" si="38"/>
        <v>23.77638888888889</v>
      </c>
      <c r="U223" s="127" t="b">
        <f t="shared" si="39"/>
        <v>0</v>
      </c>
      <c r="V223" s="29">
        <f t="shared" si="40"/>
        <v>18</v>
      </c>
      <c r="W223" s="29">
        <f t="shared" si="41"/>
        <v>38</v>
      </c>
      <c r="X223" s="29">
        <f t="shared" si="44"/>
        <v>0</v>
      </c>
      <c r="Y223" s="29">
        <f t="shared" si="45"/>
        <v>0</v>
      </c>
    </row>
    <row r="224" spans="1:25" ht="20.25">
      <c r="A224" s="69">
        <v>222</v>
      </c>
      <c r="B224" s="70">
        <v>42698</v>
      </c>
      <c r="C224" s="71">
        <v>0.15416666666666667</v>
      </c>
      <c r="D224" s="111" t="s">
        <v>392</v>
      </c>
      <c r="E224" s="73" t="s">
        <v>335</v>
      </c>
      <c r="F224" s="74">
        <v>7</v>
      </c>
      <c r="G224" s="70">
        <v>42698</v>
      </c>
      <c r="H224" s="71">
        <v>0.779861111111111</v>
      </c>
      <c r="I224" s="77" t="s">
        <v>114</v>
      </c>
      <c r="J224" s="71">
        <f t="shared" si="36"/>
        <v>0.6256944444444443</v>
      </c>
      <c r="K224" s="134" t="s">
        <v>123</v>
      </c>
      <c r="L224" s="142">
        <f t="shared" si="37"/>
        <v>1</v>
      </c>
      <c r="M224" s="98">
        <f t="shared" si="42"/>
        <v>15</v>
      </c>
      <c r="N224" s="98">
        <f t="shared" si="43"/>
        <v>1</v>
      </c>
      <c r="R224" s="127">
        <f t="shared" si="46"/>
        <v>23.845833333333335</v>
      </c>
      <c r="S224" s="127">
        <f t="shared" si="47"/>
        <v>23.22013888888889</v>
      </c>
      <c r="T224" s="127" t="b">
        <f t="shared" si="38"/>
        <v>0</v>
      </c>
      <c r="U224" s="127" t="b">
        <f t="shared" si="39"/>
        <v>0</v>
      </c>
      <c r="V224" s="29">
        <f t="shared" si="40"/>
        <v>0</v>
      </c>
      <c r="W224" s="29">
        <f t="shared" si="41"/>
        <v>0</v>
      </c>
      <c r="X224" s="29">
        <f t="shared" si="44"/>
        <v>0</v>
      </c>
      <c r="Y224" s="29">
        <f t="shared" si="45"/>
        <v>0</v>
      </c>
    </row>
    <row r="225" spans="1:25" ht="20.25">
      <c r="A225" s="69">
        <v>223</v>
      </c>
      <c r="B225" s="70">
        <v>42698</v>
      </c>
      <c r="C225" s="71">
        <v>0.2354166666666667</v>
      </c>
      <c r="D225" s="113" t="s">
        <v>58</v>
      </c>
      <c r="E225" s="73" t="s">
        <v>59</v>
      </c>
      <c r="F225" s="74">
        <v>3.3</v>
      </c>
      <c r="G225" s="70">
        <v>42698</v>
      </c>
      <c r="H225" s="71">
        <v>0.3458333333333334</v>
      </c>
      <c r="I225" s="77" t="s">
        <v>59</v>
      </c>
      <c r="J225" s="71">
        <f t="shared" si="36"/>
        <v>0.11041666666666669</v>
      </c>
      <c r="K225" s="134" t="s">
        <v>123</v>
      </c>
      <c r="L225" s="142">
        <f t="shared" si="37"/>
        <v>1</v>
      </c>
      <c r="M225" s="98">
        <f t="shared" si="42"/>
        <v>2</v>
      </c>
      <c r="N225" s="98">
        <f t="shared" si="43"/>
        <v>39</v>
      </c>
      <c r="R225" s="127">
        <f t="shared" si="46"/>
        <v>23.764583333333334</v>
      </c>
      <c r="S225" s="127">
        <f t="shared" si="47"/>
        <v>23.654166666666665</v>
      </c>
      <c r="T225" s="127" t="b">
        <f t="shared" si="38"/>
        <v>0</v>
      </c>
      <c r="U225" s="127" t="b">
        <f t="shared" si="39"/>
        <v>0</v>
      </c>
      <c r="V225" s="29">
        <f t="shared" si="40"/>
        <v>0</v>
      </c>
      <c r="W225" s="29">
        <f t="shared" si="41"/>
        <v>0</v>
      </c>
      <c r="X225" s="29">
        <f t="shared" si="44"/>
        <v>0</v>
      </c>
      <c r="Y225" s="29">
        <f t="shared" si="45"/>
        <v>0</v>
      </c>
    </row>
    <row r="226" spans="1:25" ht="20.25">
      <c r="A226" s="12">
        <v>224</v>
      </c>
      <c r="B226" s="13">
        <v>42698</v>
      </c>
      <c r="C226" s="14">
        <v>0.27847222222222223</v>
      </c>
      <c r="D226" s="112" t="s">
        <v>19</v>
      </c>
      <c r="E226" s="15" t="s">
        <v>19</v>
      </c>
      <c r="F226" s="33"/>
      <c r="G226" s="16"/>
      <c r="H226" s="17"/>
      <c r="I226" s="51" t="s">
        <v>148</v>
      </c>
      <c r="J226" s="17"/>
      <c r="K226" s="135"/>
      <c r="L226" s="142">
        <f t="shared" si="37"/>
        <v>0</v>
      </c>
      <c r="M226" s="98"/>
      <c r="N226" s="98"/>
      <c r="R226" s="127">
        <f t="shared" si="46"/>
        <v>23.721527777777776</v>
      </c>
      <c r="S226" s="127">
        <f t="shared" si="47"/>
        <v>24</v>
      </c>
      <c r="T226" s="127" t="b">
        <f t="shared" si="38"/>
        <v>0</v>
      </c>
      <c r="U226" s="127" t="b">
        <f t="shared" si="39"/>
        <v>0</v>
      </c>
      <c r="V226" s="29">
        <f t="shared" si="40"/>
        <v>0</v>
      </c>
      <c r="W226" s="29">
        <f t="shared" si="41"/>
        <v>0</v>
      </c>
      <c r="X226" s="29">
        <f t="shared" si="44"/>
        <v>0</v>
      </c>
      <c r="Y226" s="29">
        <f t="shared" si="45"/>
        <v>0</v>
      </c>
    </row>
    <row r="227" spans="1:25" ht="20.25">
      <c r="A227" s="12">
        <v>225</v>
      </c>
      <c r="B227" s="13">
        <v>42698</v>
      </c>
      <c r="C227" s="14">
        <v>0.3819444444444444</v>
      </c>
      <c r="D227" s="112" t="s">
        <v>45</v>
      </c>
      <c r="E227" s="15" t="s">
        <v>390</v>
      </c>
      <c r="F227" s="33"/>
      <c r="G227" s="16"/>
      <c r="H227" s="17"/>
      <c r="I227" s="51" t="s">
        <v>148</v>
      </c>
      <c r="J227" s="17"/>
      <c r="K227" s="135"/>
      <c r="L227" s="142">
        <f t="shared" si="37"/>
        <v>0</v>
      </c>
      <c r="M227" s="98"/>
      <c r="N227" s="98"/>
      <c r="R227" s="127">
        <f t="shared" si="46"/>
        <v>23.618055555555557</v>
      </c>
      <c r="S227" s="127">
        <f t="shared" si="47"/>
        <v>24</v>
      </c>
      <c r="T227" s="127" t="b">
        <f t="shared" si="38"/>
        <v>0</v>
      </c>
      <c r="U227" s="127" t="b">
        <f t="shared" si="39"/>
        <v>0</v>
      </c>
      <c r="V227" s="29">
        <f t="shared" si="40"/>
        <v>0</v>
      </c>
      <c r="W227" s="29">
        <f t="shared" si="41"/>
        <v>0</v>
      </c>
      <c r="X227" s="29">
        <f t="shared" si="44"/>
        <v>0</v>
      </c>
      <c r="Y227" s="29">
        <f t="shared" si="45"/>
        <v>0</v>
      </c>
    </row>
    <row r="228" spans="1:25" ht="20.25">
      <c r="A228" s="12">
        <v>226</v>
      </c>
      <c r="B228" s="13">
        <v>42698</v>
      </c>
      <c r="C228" s="14">
        <v>0.5493055555555556</v>
      </c>
      <c r="D228" s="110" t="s">
        <v>149</v>
      </c>
      <c r="E228" s="15" t="s">
        <v>149</v>
      </c>
      <c r="F228" s="33">
        <v>2.7</v>
      </c>
      <c r="G228" s="16">
        <v>42698</v>
      </c>
      <c r="H228" s="17">
        <v>0.7618055555555556</v>
      </c>
      <c r="I228" s="50" t="s">
        <v>149</v>
      </c>
      <c r="J228" s="17">
        <f t="shared" si="36"/>
        <v>0.21250000000000002</v>
      </c>
      <c r="K228" s="135"/>
      <c r="L228" s="142">
        <f t="shared" si="37"/>
        <v>1</v>
      </c>
      <c r="M228" s="98">
        <f t="shared" si="42"/>
        <v>5</v>
      </c>
      <c r="N228" s="98">
        <f t="shared" si="43"/>
        <v>6</v>
      </c>
      <c r="R228" s="127">
        <f t="shared" si="46"/>
        <v>23.450694444444444</v>
      </c>
      <c r="S228" s="127">
        <f t="shared" si="47"/>
        <v>23.238194444444446</v>
      </c>
      <c r="T228" s="127" t="b">
        <f t="shared" si="38"/>
        <v>0</v>
      </c>
      <c r="U228" s="127" t="b">
        <f t="shared" si="39"/>
        <v>0</v>
      </c>
      <c r="V228" s="29">
        <f t="shared" si="40"/>
        <v>0</v>
      </c>
      <c r="W228" s="29">
        <f t="shared" si="41"/>
        <v>0</v>
      </c>
      <c r="X228" s="29">
        <f t="shared" si="44"/>
        <v>0</v>
      </c>
      <c r="Y228" s="29">
        <f t="shared" si="45"/>
        <v>0</v>
      </c>
    </row>
    <row r="229" spans="1:25" ht="20.25">
      <c r="A229" s="12">
        <v>227</v>
      </c>
      <c r="B229" s="13">
        <v>42698</v>
      </c>
      <c r="C229" s="14">
        <v>0.6805555555555555</v>
      </c>
      <c r="D229" s="110" t="s">
        <v>393</v>
      </c>
      <c r="E229" s="15" t="s">
        <v>394</v>
      </c>
      <c r="F229" s="33"/>
      <c r="G229" s="16">
        <v>42697</v>
      </c>
      <c r="H229" s="17">
        <v>0.17777777777777778</v>
      </c>
      <c r="I229" s="51" t="s">
        <v>131</v>
      </c>
      <c r="J229" s="17">
        <f t="shared" si="36"/>
        <v>0.5027777777777777</v>
      </c>
      <c r="K229" s="135" t="s">
        <v>188</v>
      </c>
      <c r="L229" s="142">
        <f t="shared" si="37"/>
        <v>0</v>
      </c>
      <c r="M229" s="98"/>
      <c r="N229" s="98"/>
      <c r="R229" s="127">
        <f t="shared" si="46"/>
        <v>23.319444444444443</v>
      </c>
      <c r="S229" s="127">
        <f t="shared" si="47"/>
        <v>23.822222222222223</v>
      </c>
      <c r="T229" s="127">
        <f t="shared" si="38"/>
        <v>24.50277777777778</v>
      </c>
      <c r="U229" s="127" t="b">
        <f t="shared" si="39"/>
        <v>0</v>
      </c>
      <c r="V229" s="29">
        <f t="shared" si="40"/>
        <v>12</v>
      </c>
      <c r="W229" s="29">
        <f t="shared" si="41"/>
        <v>4</v>
      </c>
      <c r="X229" s="29">
        <f t="shared" si="44"/>
        <v>0</v>
      </c>
      <c r="Y229" s="29">
        <f t="shared" si="45"/>
        <v>0</v>
      </c>
    </row>
    <row r="230" spans="1:25" ht="20.25">
      <c r="A230" s="12">
        <v>228</v>
      </c>
      <c r="B230" s="13">
        <v>42698</v>
      </c>
      <c r="C230" s="14">
        <v>0.84375</v>
      </c>
      <c r="D230" s="110" t="s">
        <v>2</v>
      </c>
      <c r="E230" s="15" t="s">
        <v>95</v>
      </c>
      <c r="F230" s="33"/>
      <c r="G230" s="16">
        <v>42699</v>
      </c>
      <c r="H230" s="17">
        <v>0.325</v>
      </c>
      <c r="I230" s="51" t="s">
        <v>130</v>
      </c>
      <c r="J230" s="17">
        <f t="shared" si="36"/>
        <v>0.51875</v>
      </c>
      <c r="K230" s="135" t="s">
        <v>188</v>
      </c>
      <c r="L230" s="142">
        <f t="shared" si="37"/>
        <v>0</v>
      </c>
      <c r="M230" s="98"/>
      <c r="N230" s="98"/>
      <c r="R230" s="127">
        <f t="shared" si="46"/>
        <v>23.15625</v>
      </c>
      <c r="S230" s="127">
        <f t="shared" si="47"/>
        <v>23.675</v>
      </c>
      <c r="T230" s="127" t="b">
        <f t="shared" si="38"/>
        <v>0</v>
      </c>
      <c r="U230" s="127">
        <f t="shared" si="39"/>
        <v>23.48125</v>
      </c>
      <c r="V230" s="29">
        <f t="shared" si="40"/>
        <v>0</v>
      </c>
      <c r="W230" s="29">
        <f t="shared" si="41"/>
        <v>0</v>
      </c>
      <c r="X230" s="29">
        <f t="shared" si="44"/>
        <v>11</v>
      </c>
      <c r="Y230" s="29">
        <f t="shared" si="45"/>
        <v>33</v>
      </c>
    </row>
    <row r="231" spans="1:25" ht="20.25">
      <c r="A231" s="69">
        <v>229</v>
      </c>
      <c r="B231" s="70">
        <v>42698</v>
      </c>
      <c r="C231" s="71">
        <v>0.9222222222222222</v>
      </c>
      <c r="D231" s="113" t="s">
        <v>113</v>
      </c>
      <c r="E231" s="73" t="s">
        <v>113</v>
      </c>
      <c r="F231" s="74">
        <v>7</v>
      </c>
      <c r="G231" s="70">
        <v>42698</v>
      </c>
      <c r="H231" s="71">
        <v>0.779861111111111</v>
      </c>
      <c r="I231" s="77" t="s">
        <v>183</v>
      </c>
      <c r="J231" s="71">
        <f t="shared" si="36"/>
        <v>0.14236111111111116</v>
      </c>
      <c r="K231" s="134" t="s">
        <v>123</v>
      </c>
      <c r="L231" s="142">
        <f t="shared" si="37"/>
        <v>1</v>
      </c>
      <c r="M231" s="98">
        <f t="shared" si="42"/>
        <v>3</v>
      </c>
      <c r="N231" s="98">
        <f t="shared" si="43"/>
        <v>25</v>
      </c>
      <c r="R231" s="127">
        <f t="shared" si="46"/>
        <v>23.07777777777778</v>
      </c>
      <c r="S231" s="127">
        <f t="shared" si="47"/>
        <v>23.22013888888889</v>
      </c>
      <c r="T231" s="127" t="b">
        <f t="shared" si="38"/>
        <v>0</v>
      </c>
      <c r="U231" s="127" t="b">
        <f t="shared" si="39"/>
        <v>0</v>
      </c>
      <c r="V231" s="29">
        <f t="shared" si="40"/>
        <v>0</v>
      </c>
      <c r="W231" s="29">
        <f t="shared" si="41"/>
        <v>0</v>
      </c>
      <c r="X231" s="29">
        <f t="shared" si="44"/>
        <v>0</v>
      </c>
      <c r="Y231" s="29">
        <f t="shared" si="45"/>
        <v>0</v>
      </c>
    </row>
    <row r="232" spans="1:25" ht="20.25">
      <c r="A232" s="69">
        <v>230</v>
      </c>
      <c r="B232" s="70">
        <v>42699</v>
      </c>
      <c r="C232" s="71">
        <v>0.14791666666666667</v>
      </c>
      <c r="D232" s="111" t="s">
        <v>51</v>
      </c>
      <c r="E232" s="73" t="s">
        <v>81</v>
      </c>
      <c r="F232" s="74">
        <v>6.5</v>
      </c>
      <c r="G232" s="70">
        <v>42699</v>
      </c>
      <c r="H232" s="71">
        <v>0.6</v>
      </c>
      <c r="I232" s="77" t="s">
        <v>101</v>
      </c>
      <c r="J232" s="71">
        <f t="shared" si="36"/>
        <v>0.4520833333333333</v>
      </c>
      <c r="K232" s="134" t="s">
        <v>123</v>
      </c>
      <c r="L232" s="142">
        <f t="shared" si="37"/>
        <v>1</v>
      </c>
      <c r="M232" s="98">
        <f t="shared" si="42"/>
        <v>10</v>
      </c>
      <c r="N232" s="98">
        <f t="shared" si="43"/>
        <v>51</v>
      </c>
      <c r="R232" s="127">
        <f t="shared" si="46"/>
        <v>23.852083333333333</v>
      </c>
      <c r="S232" s="127">
        <f t="shared" si="47"/>
        <v>23.4</v>
      </c>
      <c r="T232" s="127" t="b">
        <f t="shared" si="38"/>
        <v>0</v>
      </c>
      <c r="U232" s="127" t="b">
        <f t="shared" si="39"/>
        <v>0</v>
      </c>
      <c r="V232" s="29">
        <f t="shared" si="40"/>
        <v>0</v>
      </c>
      <c r="W232" s="29">
        <f t="shared" si="41"/>
        <v>0</v>
      </c>
      <c r="X232" s="29">
        <f t="shared" si="44"/>
        <v>0</v>
      </c>
      <c r="Y232" s="29">
        <f t="shared" si="45"/>
        <v>0</v>
      </c>
    </row>
    <row r="233" spans="1:25" ht="20.25">
      <c r="A233" s="12">
        <v>231</v>
      </c>
      <c r="B233" s="13">
        <v>42699</v>
      </c>
      <c r="C233" s="14">
        <v>0.6333333333333333</v>
      </c>
      <c r="D233" s="112" t="s">
        <v>139</v>
      </c>
      <c r="E233" s="15" t="s">
        <v>382</v>
      </c>
      <c r="F233" s="33">
        <v>3.8</v>
      </c>
      <c r="G233" s="16">
        <v>42698</v>
      </c>
      <c r="H233" s="17">
        <v>0.7965277777777778</v>
      </c>
      <c r="I233" s="50" t="s">
        <v>165</v>
      </c>
      <c r="J233" s="17">
        <f t="shared" si="36"/>
        <v>0.16319444444444453</v>
      </c>
      <c r="K233" s="135"/>
      <c r="L233" s="142">
        <f t="shared" si="37"/>
        <v>0</v>
      </c>
      <c r="M233" s="98"/>
      <c r="N233" s="98"/>
      <c r="R233" s="127">
        <f t="shared" si="46"/>
        <v>23.366666666666667</v>
      </c>
      <c r="S233" s="127">
        <f t="shared" si="47"/>
        <v>23.20347222222222</v>
      </c>
      <c r="T233" s="127">
        <f t="shared" si="38"/>
        <v>23.836805555555554</v>
      </c>
      <c r="U233" s="127" t="b">
        <f t="shared" si="39"/>
        <v>0</v>
      </c>
      <c r="V233" s="29">
        <f t="shared" si="40"/>
        <v>20</v>
      </c>
      <c r="W233" s="29">
        <f t="shared" si="41"/>
        <v>5</v>
      </c>
      <c r="X233" s="29">
        <f t="shared" si="44"/>
        <v>0</v>
      </c>
      <c r="Y233" s="29">
        <f t="shared" si="45"/>
        <v>0</v>
      </c>
    </row>
    <row r="234" spans="1:25" ht="20.25">
      <c r="A234" s="69">
        <v>232</v>
      </c>
      <c r="B234" s="70">
        <v>42700</v>
      </c>
      <c r="C234" s="71">
        <v>0.3888888888888889</v>
      </c>
      <c r="D234" s="111" t="s">
        <v>2</v>
      </c>
      <c r="E234" s="73" t="s">
        <v>96</v>
      </c>
      <c r="F234" s="74">
        <v>4.6</v>
      </c>
      <c r="G234" s="70">
        <v>42700</v>
      </c>
      <c r="H234" s="71">
        <v>0.2041666666666667</v>
      </c>
      <c r="I234" s="77" t="s">
        <v>95</v>
      </c>
      <c r="J234" s="71">
        <f t="shared" si="36"/>
        <v>0.1847222222222222</v>
      </c>
      <c r="K234" s="134" t="s">
        <v>123</v>
      </c>
      <c r="L234" s="142">
        <f t="shared" si="37"/>
        <v>1</v>
      </c>
      <c r="M234" s="98">
        <f t="shared" si="42"/>
        <v>4</v>
      </c>
      <c r="N234" s="98">
        <f t="shared" si="43"/>
        <v>26</v>
      </c>
      <c r="R234" s="127">
        <f t="shared" si="46"/>
        <v>23.61111111111111</v>
      </c>
      <c r="S234" s="127">
        <f t="shared" si="47"/>
        <v>23.795833333333334</v>
      </c>
      <c r="T234" s="127" t="b">
        <f t="shared" si="38"/>
        <v>0</v>
      </c>
      <c r="U234" s="127" t="b">
        <f t="shared" si="39"/>
        <v>0</v>
      </c>
      <c r="V234" s="29">
        <f t="shared" si="40"/>
        <v>0</v>
      </c>
      <c r="W234" s="29">
        <f t="shared" si="41"/>
        <v>0</v>
      </c>
      <c r="X234" s="29">
        <f t="shared" si="44"/>
        <v>0</v>
      </c>
      <c r="Y234" s="29">
        <f t="shared" si="45"/>
        <v>0</v>
      </c>
    </row>
    <row r="235" spans="1:25" ht="20.25">
      <c r="A235" s="69">
        <v>233</v>
      </c>
      <c r="B235" s="70">
        <v>42700</v>
      </c>
      <c r="C235" s="71">
        <v>0.5506944444444445</v>
      </c>
      <c r="D235" s="113" t="s">
        <v>152</v>
      </c>
      <c r="E235" s="73" t="s">
        <v>152</v>
      </c>
      <c r="F235" s="74">
        <v>5.1</v>
      </c>
      <c r="G235" s="70">
        <v>42700</v>
      </c>
      <c r="H235" s="71">
        <v>0.3909722222222222</v>
      </c>
      <c r="I235" s="77" t="s">
        <v>175</v>
      </c>
      <c r="J235" s="71">
        <f t="shared" si="36"/>
        <v>0.15972222222222227</v>
      </c>
      <c r="K235" s="134" t="s">
        <v>123</v>
      </c>
      <c r="L235" s="142">
        <f t="shared" si="37"/>
        <v>1</v>
      </c>
      <c r="M235" s="98">
        <f t="shared" si="42"/>
        <v>3</v>
      </c>
      <c r="N235" s="98">
        <f t="shared" si="43"/>
        <v>50</v>
      </c>
      <c r="R235" s="127">
        <f t="shared" si="46"/>
        <v>23.449305555555554</v>
      </c>
      <c r="S235" s="127">
        <f t="shared" si="47"/>
        <v>23.60902777777778</v>
      </c>
      <c r="T235" s="127" t="b">
        <f t="shared" si="38"/>
        <v>0</v>
      </c>
      <c r="U235" s="127" t="b">
        <f t="shared" si="39"/>
        <v>0</v>
      </c>
      <c r="V235" s="29">
        <f t="shared" si="40"/>
        <v>0</v>
      </c>
      <c r="W235" s="29">
        <f t="shared" si="41"/>
        <v>0</v>
      </c>
      <c r="X235" s="29">
        <f t="shared" si="44"/>
        <v>0</v>
      </c>
      <c r="Y235" s="29">
        <f t="shared" si="45"/>
        <v>0</v>
      </c>
    </row>
    <row r="236" spans="1:25" ht="20.25">
      <c r="A236" s="12">
        <v>234</v>
      </c>
      <c r="B236" s="13">
        <v>42700</v>
      </c>
      <c r="C236" s="14">
        <v>0.8395833333333332</v>
      </c>
      <c r="D236" s="110" t="s">
        <v>367</v>
      </c>
      <c r="E236" s="15" t="s">
        <v>345</v>
      </c>
      <c r="F236" s="33">
        <v>4.1</v>
      </c>
      <c r="G236" s="16">
        <v>42700</v>
      </c>
      <c r="H236" s="17">
        <v>0.22430555555555556</v>
      </c>
      <c r="I236" s="50" t="s">
        <v>117</v>
      </c>
      <c r="J236" s="17">
        <f t="shared" si="36"/>
        <v>0.6152777777777777</v>
      </c>
      <c r="K236" s="135"/>
      <c r="L236" s="142">
        <f t="shared" si="37"/>
        <v>1</v>
      </c>
      <c r="M236" s="98">
        <f t="shared" si="42"/>
        <v>14</v>
      </c>
      <c r="N236" s="98">
        <f t="shared" si="43"/>
        <v>46</v>
      </c>
      <c r="R236" s="127">
        <f t="shared" si="46"/>
        <v>23.160416666666666</v>
      </c>
      <c r="S236" s="127">
        <f t="shared" si="47"/>
        <v>23.775694444444444</v>
      </c>
      <c r="T236" s="127" t="b">
        <f t="shared" si="38"/>
        <v>0</v>
      </c>
      <c r="U236" s="127" t="b">
        <f t="shared" si="39"/>
        <v>0</v>
      </c>
      <c r="V236" s="29">
        <f t="shared" si="40"/>
        <v>0</v>
      </c>
      <c r="W236" s="29">
        <f t="shared" si="41"/>
        <v>0</v>
      </c>
      <c r="X236" s="29">
        <f t="shared" si="44"/>
        <v>0</v>
      </c>
      <c r="Y236" s="29">
        <f t="shared" si="45"/>
        <v>0</v>
      </c>
    </row>
    <row r="237" spans="1:25" ht="20.25">
      <c r="A237" s="69">
        <v>235</v>
      </c>
      <c r="B237" s="70">
        <v>42700</v>
      </c>
      <c r="C237" s="71">
        <v>0.9409722222222222</v>
      </c>
      <c r="D237" s="113" t="s">
        <v>146</v>
      </c>
      <c r="E237" s="73" t="s">
        <v>377</v>
      </c>
      <c r="F237" s="74">
        <v>4.3</v>
      </c>
      <c r="G237" s="70">
        <v>42700</v>
      </c>
      <c r="H237" s="71">
        <v>0.8631944444444444</v>
      </c>
      <c r="I237" s="77" t="s">
        <v>172</v>
      </c>
      <c r="J237" s="71">
        <f t="shared" si="36"/>
        <v>0.07777777777777783</v>
      </c>
      <c r="K237" s="134" t="s">
        <v>123</v>
      </c>
      <c r="L237" s="142">
        <f t="shared" si="37"/>
        <v>1</v>
      </c>
      <c r="M237" s="98">
        <f t="shared" si="42"/>
        <v>1</v>
      </c>
      <c r="N237" s="98">
        <f t="shared" si="43"/>
        <v>52</v>
      </c>
      <c r="R237" s="127">
        <f t="shared" si="46"/>
        <v>23.05902777777778</v>
      </c>
      <c r="S237" s="127">
        <f t="shared" si="47"/>
        <v>23.136805555555554</v>
      </c>
      <c r="T237" s="127" t="b">
        <f t="shared" si="38"/>
        <v>0</v>
      </c>
      <c r="U237" s="127" t="b">
        <f t="shared" si="39"/>
        <v>0</v>
      </c>
      <c r="V237" s="29">
        <f t="shared" si="40"/>
        <v>0</v>
      </c>
      <c r="W237" s="29">
        <f t="shared" si="41"/>
        <v>0</v>
      </c>
      <c r="X237" s="29">
        <f t="shared" si="44"/>
        <v>0</v>
      </c>
      <c r="Y237" s="29">
        <f t="shared" si="45"/>
        <v>0</v>
      </c>
    </row>
    <row r="238" spans="1:25" ht="20.25">
      <c r="A238" s="12">
        <v>236</v>
      </c>
      <c r="B238" s="13">
        <v>42701</v>
      </c>
      <c r="C238" s="14">
        <v>0.05069444444444445</v>
      </c>
      <c r="D238" s="112" t="s">
        <v>143</v>
      </c>
      <c r="E238" s="15" t="s">
        <v>145</v>
      </c>
      <c r="F238" s="33">
        <v>3.3</v>
      </c>
      <c r="G238" s="16">
        <v>42701</v>
      </c>
      <c r="H238" s="17">
        <v>0.5520833333333334</v>
      </c>
      <c r="I238" s="50" t="s">
        <v>168</v>
      </c>
      <c r="J238" s="17">
        <f t="shared" si="36"/>
        <v>0.5013888888888889</v>
      </c>
      <c r="K238" s="135"/>
      <c r="L238" s="142">
        <f t="shared" si="37"/>
        <v>1</v>
      </c>
      <c r="M238" s="98">
        <f t="shared" si="42"/>
        <v>12</v>
      </c>
      <c r="N238" s="98">
        <f t="shared" si="43"/>
        <v>2</v>
      </c>
      <c r="R238" s="127">
        <f t="shared" si="46"/>
        <v>23.949305555555554</v>
      </c>
      <c r="S238" s="127">
        <f t="shared" si="47"/>
        <v>23.447916666666668</v>
      </c>
      <c r="T238" s="127" t="b">
        <f t="shared" si="38"/>
        <v>0</v>
      </c>
      <c r="U238" s="127" t="b">
        <f t="shared" si="39"/>
        <v>0</v>
      </c>
      <c r="V238" s="29">
        <f t="shared" si="40"/>
        <v>0</v>
      </c>
      <c r="W238" s="29">
        <f t="shared" si="41"/>
        <v>0</v>
      </c>
      <c r="X238" s="29">
        <f t="shared" si="44"/>
        <v>0</v>
      </c>
      <c r="Y238" s="29">
        <f t="shared" si="45"/>
        <v>0</v>
      </c>
    </row>
    <row r="239" spans="1:25" ht="20.25">
      <c r="A239" s="69">
        <v>237</v>
      </c>
      <c r="B239" s="70">
        <v>42701</v>
      </c>
      <c r="C239" s="71">
        <v>0.5055555555555555</v>
      </c>
      <c r="D239" s="111" t="s">
        <v>115</v>
      </c>
      <c r="E239" s="73" t="s">
        <v>373</v>
      </c>
      <c r="F239" s="74">
        <v>4.7</v>
      </c>
      <c r="G239" s="70">
        <v>42701</v>
      </c>
      <c r="H239" s="71">
        <v>0.7034722222222222</v>
      </c>
      <c r="I239" s="77" t="s">
        <v>118</v>
      </c>
      <c r="J239" s="71">
        <f t="shared" si="36"/>
        <v>0.19791666666666663</v>
      </c>
      <c r="K239" s="134" t="s">
        <v>123</v>
      </c>
      <c r="L239" s="142">
        <f t="shared" si="37"/>
        <v>1</v>
      </c>
      <c r="M239" s="98">
        <f t="shared" si="42"/>
        <v>4</v>
      </c>
      <c r="N239" s="98">
        <f t="shared" si="43"/>
        <v>45</v>
      </c>
      <c r="R239" s="127">
        <f t="shared" si="46"/>
        <v>23.494444444444444</v>
      </c>
      <c r="S239" s="127">
        <f t="shared" si="47"/>
        <v>23.29652777777778</v>
      </c>
      <c r="T239" s="127" t="b">
        <f t="shared" si="38"/>
        <v>0</v>
      </c>
      <c r="U239" s="127" t="b">
        <f t="shared" si="39"/>
        <v>0</v>
      </c>
      <c r="V239" s="29">
        <f t="shared" si="40"/>
        <v>0</v>
      </c>
      <c r="W239" s="29">
        <f t="shared" si="41"/>
        <v>0</v>
      </c>
      <c r="X239" s="29">
        <f t="shared" si="44"/>
        <v>0</v>
      </c>
      <c r="Y239" s="29">
        <f t="shared" si="45"/>
        <v>0</v>
      </c>
    </row>
    <row r="240" spans="1:25" ht="20.25">
      <c r="A240" s="12">
        <v>238</v>
      </c>
      <c r="B240" s="13">
        <v>42701</v>
      </c>
      <c r="C240" s="14">
        <v>0.7458333333333332</v>
      </c>
      <c r="D240" s="112" t="s">
        <v>155</v>
      </c>
      <c r="E240" s="15" t="s">
        <v>155</v>
      </c>
      <c r="F240" s="33">
        <v>4.1</v>
      </c>
      <c r="G240" s="16">
        <v>42700</v>
      </c>
      <c r="H240" s="17">
        <v>0.8263888888888888</v>
      </c>
      <c r="I240" s="50" t="s">
        <v>184</v>
      </c>
      <c r="J240" s="17">
        <f t="shared" si="36"/>
        <v>0.0805555555555556</v>
      </c>
      <c r="K240" s="135"/>
      <c r="L240" s="142">
        <f t="shared" si="37"/>
        <v>0</v>
      </c>
      <c r="M240" s="98"/>
      <c r="N240" s="98"/>
      <c r="R240" s="127">
        <f t="shared" si="46"/>
        <v>23.254166666666666</v>
      </c>
      <c r="S240" s="127">
        <f t="shared" si="47"/>
        <v>23.17361111111111</v>
      </c>
      <c r="T240" s="127">
        <f t="shared" si="38"/>
        <v>23.919444444444444</v>
      </c>
      <c r="U240" s="127" t="b">
        <f t="shared" si="39"/>
        <v>0</v>
      </c>
      <c r="V240" s="29">
        <f t="shared" si="40"/>
        <v>22</v>
      </c>
      <c r="W240" s="29">
        <f t="shared" si="41"/>
        <v>4</v>
      </c>
      <c r="X240" s="29">
        <f t="shared" si="44"/>
        <v>0</v>
      </c>
      <c r="Y240" s="29">
        <f t="shared" si="45"/>
        <v>0</v>
      </c>
    </row>
    <row r="241" spans="1:25" ht="20.25">
      <c r="A241" s="12">
        <v>239</v>
      </c>
      <c r="B241" s="13">
        <v>42701</v>
      </c>
      <c r="C241" s="14">
        <v>0.8930555555555556</v>
      </c>
      <c r="D241" s="112" t="s">
        <v>45</v>
      </c>
      <c r="E241" s="15" t="s">
        <v>390</v>
      </c>
      <c r="F241" s="33">
        <v>5.1</v>
      </c>
      <c r="G241" s="16">
        <v>42701</v>
      </c>
      <c r="H241" s="17">
        <v>0.2576388888888889</v>
      </c>
      <c r="I241" s="50" t="s">
        <v>45</v>
      </c>
      <c r="J241" s="17">
        <f t="shared" si="36"/>
        <v>0.6354166666666667</v>
      </c>
      <c r="K241" s="135"/>
      <c r="L241" s="142">
        <f t="shared" si="37"/>
        <v>1</v>
      </c>
      <c r="M241" s="98">
        <f t="shared" si="42"/>
        <v>15</v>
      </c>
      <c r="N241" s="98">
        <f t="shared" si="43"/>
        <v>15</v>
      </c>
      <c r="R241" s="127">
        <f t="shared" si="46"/>
        <v>23.106944444444444</v>
      </c>
      <c r="S241" s="127">
        <f t="shared" si="47"/>
        <v>23.742361111111112</v>
      </c>
      <c r="T241" s="127" t="b">
        <f t="shared" si="38"/>
        <v>0</v>
      </c>
      <c r="U241" s="127" t="b">
        <f t="shared" si="39"/>
        <v>0</v>
      </c>
      <c r="V241" s="29">
        <f t="shared" si="40"/>
        <v>0</v>
      </c>
      <c r="W241" s="29">
        <f t="shared" si="41"/>
        <v>0</v>
      </c>
      <c r="X241" s="29">
        <f t="shared" si="44"/>
        <v>0</v>
      </c>
      <c r="Y241" s="29">
        <f t="shared" si="45"/>
        <v>0</v>
      </c>
    </row>
    <row r="242" spans="1:25" ht="20.25">
      <c r="A242" s="12">
        <v>240</v>
      </c>
      <c r="B242" s="13">
        <v>42702</v>
      </c>
      <c r="C242" s="14">
        <v>0.9618055555555555</v>
      </c>
      <c r="D242" s="112" t="s">
        <v>143</v>
      </c>
      <c r="E242" s="15" t="s">
        <v>144</v>
      </c>
      <c r="F242" s="33">
        <v>3.3</v>
      </c>
      <c r="G242" s="16">
        <v>42701</v>
      </c>
      <c r="H242" s="17">
        <v>0.5520833333333334</v>
      </c>
      <c r="I242" s="50" t="s">
        <v>169</v>
      </c>
      <c r="J242" s="17">
        <f t="shared" si="36"/>
        <v>0.4097222222222221</v>
      </c>
      <c r="K242" s="135"/>
      <c r="L242" s="142">
        <f t="shared" si="37"/>
        <v>0</v>
      </c>
      <c r="M242" s="98"/>
      <c r="N242" s="98"/>
      <c r="R242" s="127">
        <f t="shared" si="46"/>
        <v>23.038194444444443</v>
      </c>
      <c r="S242" s="127">
        <f t="shared" si="47"/>
        <v>23.447916666666668</v>
      </c>
      <c r="T242" s="127">
        <f t="shared" si="38"/>
        <v>24.409722222222225</v>
      </c>
      <c r="U242" s="127" t="b">
        <f t="shared" si="39"/>
        <v>0</v>
      </c>
      <c r="V242" s="29">
        <f t="shared" si="40"/>
        <v>9</v>
      </c>
      <c r="W242" s="29">
        <f t="shared" si="41"/>
        <v>50</v>
      </c>
      <c r="X242" s="29">
        <f t="shared" si="44"/>
        <v>0</v>
      </c>
      <c r="Y242" s="29">
        <f t="shared" si="45"/>
        <v>0</v>
      </c>
    </row>
    <row r="243" spans="1:25" ht="20.25">
      <c r="A243" s="69">
        <v>241</v>
      </c>
      <c r="B243" s="70">
        <v>42703</v>
      </c>
      <c r="C243" s="71">
        <v>0.3833333333333333</v>
      </c>
      <c r="D243" s="113" t="s">
        <v>151</v>
      </c>
      <c r="E243" s="73" t="s">
        <v>151</v>
      </c>
      <c r="F243" s="74">
        <v>4.5</v>
      </c>
      <c r="G243" s="70">
        <v>42703</v>
      </c>
      <c r="H243" s="71">
        <v>0.5673611111111111</v>
      </c>
      <c r="I243" s="77" t="s">
        <v>151</v>
      </c>
      <c r="J243" s="71">
        <f t="shared" si="36"/>
        <v>0.1840277777777778</v>
      </c>
      <c r="K243" s="134" t="s">
        <v>123</v>
      </c>
      <c r="L243" s="142">
        <f t="shared" si="37"/>
        <v>1</v>
      </c>
      <c r="M243" s="98">
        <f t="shared" si="42"/>
        <v>4</v>
      </c>
      <c r="N243" s="98">
        <f t="shared" si="43"/>
        <v>25</v>
      </c>
      <c r="R243" s="127">
        <f t="shared" si="46"/>
        <v>23.616666666666667</v>
      </c>
      <c r="S243" s="127">
        <f t="shared" si="47"/>
        <v>23.43263888888889</v>
      </c>
      <c r="T243" s="127" t="b">
        <f t="shared" si="38"/>
        <v>0</v>
      </c>
      <c r="U243" s="127" t="b">
        <f t="shared" si="39"/>
        <v>0</v>
      </c>
      <c r="V243" s="29">
        <f t="shared" si="40"/>
        <v>0</v>
      </c>
      <c r="W243" s="29">
        <f t="shared" si="41"/>
        <v>0</v>
      </c>
      <c r="X243" s="29">
        <f t="shared" si="44"/>
        <v>0</v>
      </c>
      <c r="Y243" s="29">
        <f t="shared" si="45"/>
        <v>0</v>
      </c>
    </row>
    <row r="244" spans="1:25" ht="20.25">
      <c r="A244" s="12">
        <v>242</v>
      </c>
      <c r="B244" s="13">
        <v>42703</v>
      </c>
      <c r="C244" s="14">
        <v>0.44305555555555554</v>
      </c>
      <c r="D244" s="110" t="s">
        <v>80</v>
      </c>
      <c r="E244" s="15" t="s">
        <v>80</v>
      </c>
      <c r="F244" s="33">
        <v>4.4</v>
      </c>
      <c r="G244" s="16">
        <v>42703</v>
      </c>
      <c r="H244" s="17">
        <v>0.8395833333333332</v>
      </c>
      <c r="I244" s="50" t="s">
        <v>80</v>
      </c>
      <c r="J244" s="17">
        <f t="shared" si="36"/>
        <v>0.3965277777777777</v>
      </c>
      <c r="K244" s="135"/>
      <c r="L244" s="142">
        <f t="shared" si="37"/>
        <v>1</v>
      </c>
      <c r="M244" s="98">
        <f t="shared" si="42"/>
        <v>9</v>
      </c>
      <c r="N244" s="98">
        <f t="shared" si="43"/>
        <v>31</v>
      </c>
      <c r="R244" s="127">
        <f t="shared" si="46"/>
        <v>23.556944444444444</v>
      </c>
      <c r="S244" s="127">
        <f t="shared" si="47"/>
        <v>23.160416666666666</v>
      </c>
      <c r="T244" s="127" t="b">
        <f t="shared" si="38"/>
        <v>0</v>
      </c>
      <c r="U244" s="127" t="b">
        <f t="shared" si="39"/>
        <v>0</v>
      </c>
      <c r="V244" s="29">
        <f t="shared" si="40"/>
        <v>0</v>
      </c>
      <c r="W244" s="29">
        <f t="shared" si="41"/>
        <v>0</v>
      </c>
      <c r="X244" s="29">
        <f t="shared" si="44"/>
        <v>0</v>
      </c>
      <c r="Y244" s="29">
        <f t="shared" si="45"/>
        <v>0</v>
      </c>
    </row>
    <row r="245" spans="1:25" ht="20.25">
      <c r="A245" s="12">
        <v>243</v>
      </c>
      <c r="B245" s="13">
        <v>42703</v>
      </c>
      <c r="C245" s="14">
        <v>0.4902777777777778</v>
      </c>
      <c r="D245" s="110" t="s">
        <v>33</v>
      </c>
      <c r="E245" s="15" t="s">
        <v>345</v>
      </c>
      <c r="F245" s="33">
        <v>4.1</v>
      </c>
      <c r="G245" s="16">
        <v>42703</v>
      </c>
      <c r="H245" s="17">
        <v>0.2972222222222222</v>
      </c>
      <c r="I245" s="50" t="s">
        <v>122</v>
      </c>
      <c r="J245" s="17">
        <f t="shared" si="36"/>
        <v>0.1930555555555556</v>
      </c>
      <c r="K245" s="135"/>
      <c r="L245" s="142">
        <f t="shared" si="37"/>
        <v>1</v>
      </c>
      <c r="M245" s="98">
        <f t="shared" si="42"/>
        <v>4</v>
      </c>
      <c r="N245" s="98">
        <f t="shared" si="43"/>
        <v>38</v>
      </c>
      <c r="R245" s="127">
        <f t="shared" si="46"/>
        <v>23.509722222222223</v>
      </c>
      <c r="S245" s="127">
        <f t="shared" si="47"/>
        <v>23.70277777777778</v>
      </c>
      <c r="T245" s="127" t="b">
        <f t="shared" si="38"/>
        <v>0</v>
      </c>
      <c r="U245" s="127" t="b">
        <f t="shared" si="39"/>
        <v>0</v>
      </c>
      <c r="V245" s="29">
        <f t="shared" si="40"/>
        <v>0</v>
      </c>
      <c r="W245" s="29">
        <f t="shared" si="41"/>
        <v>0</v>
      </c>
      <c r="X245" s="29">
        <f t="shared" si="44"/>
        <v>0</v>
      </c>
      <c r="Y245" s="29">
        <f t="shared" si="45"/>
        <v>0</v>
      </c>
    </row>
    <row r="246" spans="1:25" ht="20.25">
      <c r="A246" s="12">
        <v>244</v>
      </c>
      <c r="B246" s="13">
        <v>42703</v>
      </c>
      <c r="C246" s="14">
        <v>0.80625</v>
      </c>
      <c r="D246" s="112" t="s">
        <v>38</v>
      </c>
      <c r="E246" s="15" t="s">
        <v>379</v>
      </c>
      <c r="F246" s="33">
        <v>4.3</v>
      </c>
      <c r="G246" s="16">
        <v>42702</v>
      </c>
      <c r="H246" s="17">
        <v>0.9993055555555556</v>
      </c>
      <c r="I246" s="50" t="s">
        <v>150</v>
      </c>
      <c r="J246" s="17">
        <f t="shared" si="36"/>
        <v>0.19305555555555554</v>
      </c>
      <c r="K246" s="135"/>
      <c r="L246" s="142">
        <f t="shared" si="37"/>
        <v>0</v>
      </c>
      <c r="M246" s="98"/>
      <c r="N246" s="98"/>
      <c r="R246" s="127">
        <f t="shared" si="46"/>
        <v>23.19375</v>
      </c>
      <c r="S246" s="127">
        <f t="shared" si="47"/>
        <v>23.000694444444445</v>
      </c>
      <c r="T246" s="127">
        <f t="shared" si="38"/>
        <v>23.806944444444444</v>
      </c>
      <c r="U246" s="127" t="b">
        <f t="shared" si="39"/>
        <v>0</v>
      </c>
      <c r="V246" s="29">
        <f t="shared" si="40"/>
        <v>19</v>
      </c>
      <c r="W246" s="29">
        <f t="shared" si="41"/>
        <v>22</v>
      </c>
      <c r="X246" s="29">
        <f t="shared" si="44"/>
        <v>0</v>
      </c>
      <c r="Y246" s="29">
        <f t="shared" si="45"/>
        <v>0</v>
      </c>
    </row>
    <row r="247" spans="1:25" ht="20.25">
      <c r="A247" s="12">
        <v>245</v>
      </c>
      <c r="B247" s="13">
        <v>42704</v>
      </c>
      <c r="C247" s="14">
        <v>0.12222222222222223</v>
      </c>
      <c r="D247" s="112" t="s">
        <v>113</v>
      </c>
      <c r="E247" s="15" t="s">
        <v>113</v>
      </c>
      <c r="F247" s="33">
        <v>5.3</v>
      </c>
      <c r="G247" s="16">
        <v>42705</v>
      </c>
      <c r="H247" s="17">
        <v>0.017361111111111112</v>
      </c>
      <c r="I247" s="50" t="s">
        <v>94</v>
      </c>
      <c r="J247" s="17">
        <f t="shared" si="36"/>
        <v>0.10486111111111113</v>
      </c>
      <c r="K247" s="135"/>
      <c r="L247" s="142">
        <f t="shared" si="37"/>
        <v>0</v>
      </c>
      <c r="M247" s="98"/>
      <c r="N247" s="98"/>
      <c r="R247" s="127">
        <f t="shared" si="46"/>
        <v>23.877777777777776</v>
      </c>
      <c r="S247" s="127">
        <f t="shared" si="47"/>
        <v>23.98263888888889</v>
      </c>
      <c r="T247" s="127" t="b">
        <f t="shared" si="38"/>
        <v>0</v>
      </c>
      <c r="U247" s="127">
        <f t="shared" si="39"/>
        <v>23.895138888888887</v>
      </c>
      <c r="V247" s="29">
        <f t="shared" si="40"/>
        <v>0</v>
      </c>
      <c r="W247" s="29">
        <f t="shared" si="41"/>
        <v>0</v>
      </c>
      <c r="X247" s="29">
        <f t="shared" si="44"/>
        <v>21</v>
      </c>
      <c r="Y247" s="29">
        <f t="shared" si="45"/>
        <v>29</v>
      </c>
    </row>
    <row r="248" spans="1:25" ht="20.25">
      <c r="A248" s="69">
        <v>246</v>
      </c>
      <c r="B248" s="70">
        <v>42704</v>
      </c>
      <c r="C248" s="71">
        <v>0.13194444444444445</v>
      </c>
      <c r="D248" s="113" t="s">
        <v>158</v>
      </c>
      <c r="E248" s="73" t="s">
        <v>160</v>
      </c>
      <c r="F248" s="74">
        <v>3.3</v>
      </c>
      <c r="G248" s="70">
        <v>42704</v>
      </c>
      <c r="H248" s="71">
        <v>0.07222222222222223</v>
      </c>
      <c r="I248" s="77" t="s">
        <v>160</v>
      </c>
      <c r="J248" s="71">
        <f t="shared" si="36"/>
        <v>0.05972222222222222</v>
      </c>
      <c r="K248" s="134" t="s">
        <v>123</v>
      </c>
      <c r="L248" s="142">
        <f t="shared" si="37"/>
        <v>1</v>
      </c>
      <c r="M248" s="98">
        <f t="shared" si="42"/>
        <v>1</v>
      </c>
      <c r="N248" s="98">
        <f t="shared" si="43"/>
        <v>26</v>
      </c>
      <c r="R248" s="127">
        <f t="shared" si="46"/>
        <v>23.868055555555557</v>
      </c>
      <c r="S248" s="127">
        <f t="shared" si="47"/>
        <v>23.927777777777777</v>
      </c>
      <c r="T248" s="127" t="b">
        <f t="shared" si="38"/>
        <v>0</v>
      </c>
      <c r="U248" s="127" t="b">
        <f t="shared" si="39"/>
        <v>0</v>
      </c>
      <c r="V248" s="29">
        <f t="shared" si="40"/>
        <v>0</v>
      </c>
      <c r="W248" s="29">
        <f t="shared" si="41"/>
        <v>0</v>
      </c>
      <c r="X248" s="29">
        <f t="shared" si="44"/>
        <v>0</v>
      </c>
      <c r="Y248" s="29">
        <f t="shared" si="45"/>
        <v>0</v>
      </c>
    </row>
    <row r="249" spans="1:25" ht="20.25">
      <c r="A249" s="69">
        <v>247</v>
      </c>
      <c r="B249" s="70">
        <v>42705</v>
      </c>
      <c r="C249" s="71">
        <v>0.2111111111111111</v>
      </c>
      <c r="D249" s="111" t="s">
        <v>33</v>
      </c>
      <c r="E249" s="73" t="s">
        <v>345</v>
      </c>
      <c r="F249" s="74">
        <v>6.2</v>
      </c>
      <c r="G249" s="70">
        <v>42705</v>
      </c>
      <c r="H249" s="71">
        <v>0.9444444444444445</v>
      </c>
      <c r="I249" s="77" t="s">
        <v>92</v>
      </c>
      <c r="J249" s="71">
        <f t="shared" si="36"/>
        <v>0.7333333333333334</v>
      </c>
      <c r="K249" s="134" t="s">
        <v>123</v>
      </c>
      <c r="L249" s="142">
        <f t="shared" si="37"/>
        <v>1</v>
      </c>
      <c r="M249" s="98">
        <f t="shared" si="42"/>
        <v>17</v>
      </c>
      <c r="N249" s="98">
        <f t="shared" si="43"/>
        <v>36</v>
      </c>
      <c r="R249" s="127">
        <f t="shared" si="46"/>
        <v>23.788888888888888</v>
      </c>
      <c r="S249" s="127">
        <f t="shared" si="47"/>
        <v>23.055555555555557</v>
      </c>
      <c r="T249" s="127" t="b">
        <f t="shared" si="38"/>
        <v>0</v>
      </c>
      <c r="U249" s="127" t="b">
        <f t="shared" si="39"/>
        <v>0</v>
      </c>
      <c r="V249" s="29">
        <f t="shared" si="40"/>
        <v>0</v>
      </c>
      <c r="W249" s="29">
        <f t="shared" si="41"/>
        <v>0</v>
      </c>
      <c r="X249" s="29">
        <f t="shared" si="44"/>
        <v>0</v>
      </c>
      <c r="Y249" s="29">
        <f t="shared" si="45"/>
        <v>0</v>
      </c>
    </row>
    <row r="250" spans="1:25" ht="20.25">
      <c r="A250" s="69">
        <v>248</v>
      </c>
      <c r="B250" s="70">
        <v>42705</v>
      </c>
      <c r="C250" s="71">
        <v>0.3076388888888889</v>
      </c>
      <c r="D250" s="111" t="s">
        <v>32</v>
      </c>
      <c r="E250" s="73" t="s">
        <v>359</v>
      </c>
      <c r="F250" s="74">
        <v>5</v>
      </c>
      <c r="G250" s="70">
        <v>42705</v>
      </c>
      <c r="H250" s="71">
        <v>0.38958333333333334</v>
      </c>
      <c r="I250" s="77" t="s">
        <v>83</v>
      </c>
      <c r="J250" s="71">
        <f t="shared" si="36"/>
        <v>0.08194444444444443</v>
      </c>
      <c r="K250" s="134" t="s">
        <v>123</v>
      </c>
      <c r="L250" s="142">
        <f t="shared" si="37"/>
        <v>1</v>
      </c>
      <c r="M250" s="98">
        <f t="shared" si="42"/>
        <v>1</v>
      </c>
      <c r="N250" s="98">
        <f t="shared" si="43"/>
        <v>58</v>
      </c>
      <c r="R250" s="127">
        <f t="shared" si="46"/>
        <v>23.69236111111111</v>
      </c>
      <c r="S250" s="127">
        <f t="shared" si="47"/>
        <v>23.610416666666666</v>
      </c>
      <c r="T250" s="127" t="b">
        <f t="shared" si="38"/>
        <v>0</v>
      </c>
      <c r="U250" s="127" t="b">
        <f t="shared" si="39"/>
        <v>0</v>
      </c>
      <c r="V250" s="29">
        <f t="shared" si="40"/>
        <v>0</v>
      </c>
      <c r="W250" s="29">
        <f t="shared" si="41"/>
        <v>0</v>
      </c>
      <c r="X250" s="29">
        <f t="shared" si="44"/>
        <v>0</v>
      </c>
      <c r="Y250" s="29">
        <f t="shared" si="45"/>
        <v>0</v>
      </c>
    </row>
    <row r="251" spans="1:25" ht="20.25">
      <c r="A251" s="12">
        <v>249</v>
      </c>
      <c r="B251" s="13">
        <v>42705</v>
      </c>
      <c r="C251" s="14">
        <v>0.49583333333333335</v>
      </c>
      <c r="D251" s="110" t="s">
        <v>47</v>
      </c>
      <c r="E251" s="15" t="s">
        <v>339</v>
      </c>
      <c r="F251" s="33">
        <v>4.5</v>
      </c>
      <c r="G251" s="16">
        <v>42705</v>
      </c>
      <c r="H251" s="17">
        <v>0.28194444444444444</v>
      </c>
      <c r="I251" s="50" t="s">
        <v>8</v>
      </c>
      <c r="J251" s="17">
        <f t="shared" si="36"/>
        <v>0.2138888888888889</v>
      </c>
      <c r="K251" s="135"/>
      <c r="L251" s="142">
        <f t="shared" si="37"/>
        <v>1</v>
      </c>
      <c r="M251" s="98">
        <f t="shared" si="42"/>
        <v>5</v>
      </c>
      <c r="N251" s="98">
        <f t="shared" si="43"/>
        <v>8</v>
      </c>
      <c r="R251" s="127">
        <f t="shared" si="46"/>
        <v>23.504166666666666</v>
      </c>
      <c r="S251" s="127">
        <f t="shared" si="47"/>
        <v>23.718055555555555</v>
      </c>
      <c r="T251" s="127" t="b">
        <f t="shared" si="38"/>
        <v>0</v>
      </c>
      <c r="U251" s="127" t="b">
        <f t="shared" si="39"/>
        <v>0</v>
      </c>
      <c r="V251" s="29">
        <f t="shared" si="40"/>
        <v>0</v>
      </c>
      <c r="W251" s="29">
        <f t="shared" si="41"/>
        <v>0</v>
      </c>
      <c r="X251" s="29">
        <f t="shared" si="44"/>
        <v>0</v>
      </c>
      <c r="Y251" s="29">
        <f t="shared" si="45"/>
        <v>0</v>
      </c>
    </row>
    <row r="252" spans="1:25" ht="20.25">
      <c r="A252" s="12">
        <v>250</v>
      </c>
      <c r="B252" s="13">
        <v>42705</v>
      </c>
      <c r="C252" s="14">
        <v>0.9020833333333332</v>
      </c>
      <c r="D252" s="110" t="s">
        <v>1</v>
      </c>
      <c r="E252" s="15" t="s">
        <v>383</v>
      </c>
      <c r="F252" s="33">
        <v>4.3</v>
      </c>
      <c r="G252" s="16">
        <v>42705</v>
      </c>
      <c r="H252" s="17">
        <v>0.29305555555555557</v>
      </c>
      <c r="I252" s="50" t="s">
        <v>109</v>
      </c>
      <c r="J252" s="17">
        <f t="shared" si="36"/>
        <v>0.6090277777777777</v>
      </c>
      <c r="K252" s="135"/>
      <c r="L252" s="142">
        <f t="shared" si="37"/>
        <v>1</v>
      </c>
      <c r="M252" s="98">
        <f t="shared" si="42"/>
        <v>14</v>
      </c>
      <c r="N252" s="98">
        <f t="shared" si="43"/>
        <v>37</v>
      </c>
      <c r="R252" s="127">
        <f t="shared" si="46"/>
        <v>23.097916666666666</v>
      </c>
      <c r="S252" s="127">
        <f t="shared" si="47"/>
        <v>23.706944444444446</v>
      </c>
      <c r="T252" s="127" t="b">
        <f t="shared" si="38"/>
        <v>0</v>
      </c>
      <c r="U252" s="127" t="b">
        <f t="shared" si="39"/>
        <v>0</v>
      </c>
      <c r="V252" s="29">
        <f t="shared" si="40"/>
        <v>0</v>
      </c>
      <c r="W252" s="29">
        <f t="shared" si="41"/>
        <v>0</v>
      </c>
      <c r="X252" s="29">
        <f t="shared" si="44"/>
        <v>0</v>
      </c>
      <c r="Y252" s="29">
        <f t="shared" si="45"/>
        <v>0</v>
      </c>
    </row>
    <row r="253" spans="1:25" ht="20.25">
      <c r="A253" s="12">
        <v>251</v>
      </c>
      <c r="B253" s="13">
        <v>42706</v>
      </c>
      <c r="C253" s="14">
        <v>0.002777777777777778</v>
      </c>
      <c r="D253" s="112" t="s">
        <v>38</v>
      </c>
      <c r="E253" s="15" t="s">
        <v>384</v>
      </c>
      <c r="F253" s="33">
        <v>4</v>
      </c>
      <c r="G253" s="16">
        <v>42708</v>
      </c>
      <c r="H253" s="17">
        <v>0.3902777777777778</v>
      </c>
      <c r="I253" s="50" t="s">
        <v>38</v>
      </c>
      <c r="J253" s="17">
        <f t="shared" si="36"/>
        <v>0.3875</v>
      </c>
      <c r="K253" s="135"/>
      <c r="L253" s="142">
        <f t="shared" si="37"/>
        <v>0</v>
      </c>
      <c r="M253" s="98"/>
      <c r="N253" s="98"/>
      <c r="R253" s="127">
        <f t="shared" si="46"/>
        <v>23.997222222222224</v>
      </c>
      <c r="S253" s="127">
        <f t="shared" si="47"/>
        <v>23.60972222222222</v>
      </c>
      <c r="T253" s="127" t="b">
        <f t="shared" si="38"/>
        <v>0</v>
      </c>
      <c r="U253" s="127" t="b">
        <f t="shared" si="39"/>
        <v>0</v>
      </c>
      <c r="V253" s="29">
        <f t="shared" si="40"/>
        <v>0</v>
      </c>
      <c r="W253" s="29">
        <f t="shared" si="41"/>
        <v>0</v>
      </c>
      <c r="X253" s="29">
        <f t="shared" si="44"/>
        <v>0</v>
      </c>
      <c r="Y253" s="29">
        <f t="shared" si="45"/>
        <v>0</v>
      </c>
    </row>
    <row r="254" spans="1:25" ht="20.25">
      <c r="A254" s="12">
        <v>252</v>
      </c>
      <c r="B254" s="13">
        <v>42706</v>
      </c>
      <c r="C254" s="14">
        <v>0.4895833333333333</v>
      </c>
      <c r="D254" s="112" t="s">
        <v>139</v>
      </c>
      <c r="E254" s="15" t="s">
        <v>382</v>
      </c>
      <c r="F254" s="33">
        <v>3.8</v>
      </c>
      <c r="G254" s="16">
        <v>42712</v>
      </c>
      <c r="H254" s="17">
        <v>0.7125</v>
      </c>
      <c r="I254" s="50" t="s">
        <v>165</v>
      </c>
      <c r="J254" s="17">
        <f t="shared" si="36"/>
        <v>0.2229166666666667</v>
      </c>
      <c r="K254" s="135"/>
      <c r="L254" s="142">
        <f t="shared" si="37"/>
        <v>0</v>
      </c>
      <c r="M254" s="98"/>
      <c r="N254" s="98"/>
      <c r="R254" s="127">
        <f t="shared" si="46"/>
        <v>23.510416666666668</v>
      </c>
      <c r="S254" s="127">
        <f t="shared" si="47"/>
        <v>23.2875</v>
      </c>
      <c r="T254" s="127" t="b">
        <f t="shared" si="38"/>
        <v>0</v>
      </c>
      <c r="U254" s="127" t="b">
        <f t="shared" si="39"/>
        <v>0</v>
      </c>
      <c r="V254" s="29">
        <f t="shared" si="40"/>
        <v>0</v>
      </c>
      <c r="W254" s="29">
        <f t="shared" si="41"/>
        <v>0</v>
      </c>
      <c r="X254" s="29">
        <f t="shared" si="44"/>
        <v>0</v>
      </c>
      <c r="Y254" s="29">
        <f t="shared" si="45"/>
        <v>0</v>
      </c>
    </row>
    <row r="255" spans="1:25" ht="20.25">
      <c r="A255" s="69">
        <v>253</v>
      </c>
      <c r="B255" s="70">
        <v>42706</v>
      </c>
      <c r="C255" s="71">
        <v>0.6291666666666667</v>
      </c>
      <c r="D255" s="113" t="s">
        <v>158</v>
      </c>
      <c r="E255" s="73" t="s">
        <v>161</v>
      </c>
      <c r="F255" s="74">
        <v>3.5</v>
      </c>
      <c r="G255" s="70">
        <v>42706</v>
      </c>
      <c r="H255" s="71">
        <v>0.6604166666666667</v>
      </c>
      <c r="I255" s="77" t="s">
        <v>180</v>
      </c>
      <c r="J255" s="71">
        <f t="shared" si="36"/>
        <v>0.03125</v>
      </c>
      <c r="K255" s="134" t="s">
        <v>123</v>
      </c>
      <c r="L255" s="142">
        <f t="shared" si="37"/>
        <v>1</v>
      </c>
      <c r="M255" s="98">
        <f t="shared" si="42"/>
        <v>0</v>
      </c>
      <c r="N255" s="98">
        <f t="shared" si="43"/>
        <v>45</v>
      </c>
      <c r="R255" s="127">
        <f t="shared" si="46"/>
        <v>23.370833333333334</v>
      </c>
      <c r="S255" s="127">
        <f t="shared" si="47"/>
        <v>23.339583333333334</v>
      </c>
      <c r="T255" s="127" t="b">
        <f t="shared" si="38"/>
        <v>0</v>
      </c>
      <c r="U255" s="127" t="b">
        <f t="shared" si="39"/>
        <v>0</v>
      </c>
      <c r="V255" s="29">
        <f t="shared" si="40"/>
        <v>0</v>
      </c>
      <c r="W255" s="29">
        <f t="shared" si="41"/>
        <v>0</v>
      </c>
      <c r="X255" s="29">
        <f t="shared" si="44"/>
        <v>0</v>
      </c>
      <c r="Y255" s="29">
        <f t="shared" si="45"/>
        <v>0</v>
      </c>
    </row>
    <row r="256" spans="1:25" ht="20.25">
      <c r="A256" s="12">
        <v>254</v>
      </c>
      <c r="B256" s="20">
        <v>42706</v>
      </c>
      <c r="C256" s="21">
        <v>0.6875</v>
      </c>
      <c r="D256" s="22" t="s">
        <v>15</v>
      </c>
      <c r="E256" s="22" t="s">
        <v>16</v>
      </c>
      <c r="F256" s="35"/>
      <c r="G256" s="23">
        <v>42707</v>
      </c>
      <c r="H256" s="24">
        <v>0.95</v>
      </c>
      <c r="I256" s="52" t="s">
        <v>129</v>
      </c>
      <c r="J256" s="17">
        <f t="shared" si="36"/>
        <v>0.26249999999999996</v>
      </c>
      <c r="K256" s="135" t="s">
        <v>188</v>
      </c>
      <c r="L256" s="142">
        <f t="shared" si="37"/>
        <v>0</v>
      </c>
      <c r="M256" s="98"/>
      <c r="N256" s="98"/>
      <c r="R256" s="127">
        <f t="shared" si="46"/>
        <v>23.3125</v>
      </c>
      <c r="S256" s="127">
        <f t="shared" si="47"/>
        <v>23.05</v>
      </c>
      <c r="T256" s="127" t="b">
        <f t="shared" si="38"/>
        <v>0</v>
      </c>
      <c r="U256" s="127">
        <f t="shared" si="39"/>
        <v>24.2625</v>
      </c>
      <c r="V256" s="29">
        <f t="shared" si="40"/>
        <v>0</v>
      </c>
      <c r="W256" s="29">
        <f t="shared" si="41"/>
        <v>0</v>
      </c>
      <c r="X256" s="29">
        <f t="shared" si="44"/>
        <v>6</v>
      </c>
      <c r="Y256" s="29">
        <f t="shared" si="45"/>
        <v>18</v>
      </c>
    </row>
    <row r="257" spans="1:25" ht="20.25">
      <c r="A257" s="69">
        <v>255</v>
      </c>
      <c r="B257" s="70">
        <v>42707</v>
      </c>
      <c r="C257" s="71">
        <v>0.22013888888888888</v>
      </c>
      <c r="D257" s="111" t="s">
        <v>56</v>
      </c>
      <c r="E257" s="73" t="s">
        <v>391</v>
      </c>
      <c r="F257" s="74">
        <v>3</v>
      </c>
      <c r="G257" s="70">
        <v>42707</v>
      </c>
      <c r="H257" s="71">
        <v>0.26458333333333334</v>
      </c>
      <c r="I257" s="77" t="s">
        <v>121</v>
      </c>
      <c r="J257" s="71">
        <f t="shared" si="36"/>
        <v>0.04444444444444445</v>
      </c>
      <c r="K257" s="134" t="s">
        <v>123</v>
      </c>
      <c r="L257" s="142">
        <f t="shared" si="37"/>
        <v>1</v>
      </c>
      <c r="M257" s="98">
        <f t="shared" si="42"/>
        <v>1</v>
      </c>
      <c r="N257" s="98">
        <f t="shared" si="43"/>
        <v>4</v>
      </c>
      <c r="R257" s="127">
        <f t="shared" si="46"/>
        <v>23.77986111111111</v>
      </c>
      <c r="S257" s="127">
        <f t="shared" si="47"/>
        <v>23.735416666666666</v>
      </c>
      <c r="T257" s="127" t="b">
        <f t="shared" si="38"/>
        <v>0</v>
      </c>
      <c r="U257" s="127" t="b">
        <f t="shared" si="39"/>
        <v>0</v>
      </c>
      <c r="V257" s="29">
        <f t="shared" si="40"/>
        <v>0</v>
      </c>
      <c r="W257" s="29">
        <f t="shared" si="41"/>
        <v>0</v>
      </c>
      <c r="X257" s="29">
        <f t="shared" si="44"/>
        <v>0</v>
      </c>
      <c r="Y257" s="29">
        <f t="shared" si="45"/>
        <v>0</v>
      </c>
    </row>
    <row r="258" spans="1:25" ht="20.25">
      <c r="A258" s="12">
        <v>256</v>
      </c>
      <c r="B258" s="13">
        <v>42707</v>
      </c>
      <c r="C258" s="14">
        <v>0.2708333333333333</v>
      </c>
      <c r="D258" s="112" t="s">
        <v>380</v>
      </c>
      <c r="E258" s="15" t="s">
        <v>380</v>
      </c>
      <c r="F258" s="33">
        <v>5.4</v>
      </c>
      <c r="G258" s="16">
        <v>42707</v>
      </c>
      <c r="H258" s="17">
        <v>0.5909722222222222</v>
      </c>
      <c r="I258" s="50" t="s">
        <v>178</v>
      </c>
      <c r="J258" s="17">
        <f t="shared" si="36"/>
        <v>0.3201388888888889</v>
      </c>
      <c r="K258" s="135"/>
      <c r="L258" s="142">
        <f t="shared" si="37"/>
        <v>1</v>
      </c>
      <c r="M258" s="98">
        <f t="shared" si="42"/>
        <v>7</v>
      </c>
      <c r="N258" s="98">
        <f t="shared" si="43"/>
        <v>41</v>
      </c>
      <c r="R258" s="127">
        <f t="shared" si="46"/>
        <v>23.729166666666668</v>
      </c>
      <c r="S258" s="127">
        <f t="shared" si="47"/>
        <v>23.409027777777776</v>
      </c>
      <c r="T258" s="127" t="b">
        <f t="shared" si="38"/>
        <v>0</v>
      </c>
      <c r="U258" s="127" t="b">
        <f t="shared" si="39"/>
        <v>0</v>
      </c>
      <c r="V258" s="29">
        <f t="shared" si="40"/>
        <v>0</v>
      </c>
      <c r="W258" s="29">
        <f t="shared" si="41"/>
        <v>0</v>
      </c>
      <c r="X258" s="29">
        <f t="shared" si="44"/>
        <v>0</v>
      </c>
      <c r="Y258" s="29">
        <f t="shared" si="45"/>
        <v>0</v>
      </c>
    </row>
    <row r="259" spans="1:25" ht="20.25">
      <c r="A259" s="12">
        <v>257</v>
      </c>
      <c r="B259" s="13">
        <v>42707</v>
      </c>
      <c r="C259" s="14">
        <v>0.3444444444444445</v>
      </c>
      <c r="D259" s="110" t="s">
        <v>325</v>
      </c>
      <c r="E259" s="15" t="s">
        <v>373</v>
      </c>
      <c r="F259" s="33">
        <v>3.5</v>
      </c>
      <c r="G259" s="16">
        <v>42707</v>
      </c>
      <c r="H259" s="17">
        <v>0.7020833333333334</v>
      </c>
      <c r="I259" s="50" t="s">
        <v>119</v>
      </c>
      <c r="J259" s="17">
        <f aca="true" t="shared" si="48" ref="J259:J322">ABS(C259-H259)</f>
        <v>0.3576388888888889</v>
      </c>
      <c r="K259" s="135"/>
      <c r="L259" s="142">
        <f t="shared" si="37"/>
        <v>1</v>
      </c>
      <c r="M259" s="98">
        <f t="shared" si="42"/>
        <v>8</v>
      </c>
      <c r="N259" s="98">
        <f t="shared" si="43"/>
        <v>35</v>
      </c>
      <c r="R259" s="127">
        <f t="shared" si="46"/>
        <v>23.655555555555555</v>
      </c>
      <c r="S259" s="127">
        <f t="shared" si="47"/>
        <v>23.297916666666666</v>
      </c>
      <c r="T259" s="127" t="b">
        <f t="shared" si="38"/>
        <v>0</v>
      </c>
      <c r="U259" s="127" t="b">
        <f t="shared" si="39"/>
        <v>0</v>
      </c>
      <c r="V259" s="29">
        <f t="shared" si="40"/>
        <v>0</v>
      </c>
      <c r="W259" s="29">
        <f t="shared" si="41"/>
        <v>0</v>
      </c>
      <c r="X259" s="29">
        <f t="shared" si="44"/>
        <v>0</v>
      </c>
      <c r="Y259" s="29">
        <f t="shared" si="45"/>
        <v>0</v>
      </c>
    </row>
    <row r="260" spans="1:25" ht="20.25">
      <c r="A260" s="12">
        <v>258</v>
      </c>
      <c r="B260" s="13">
        <v>42707</v>
      </c>
      <c r="C260" s="14">
        <v>0.37083333333333335</v>
      </c>
      <c r="D260" s="112" t="s">
        <v>157</v>
      </c>
      <c r="E260" s="15" t="s">
        <v>157</v>
      </c>
      <c r="F260" s="33">
        <v>3.8</v>
      </c>
      <c r="G260" s="16">
        <v>42707</v>
      </c>
      <c r="H260" s="17">
        <v>0.1125</v>
      </c>
      <c r="I260" s="50" t="s">
        <v>182</v>
      </c>
      <c r="J260" s="17">
        <f t="shared" si="48"/>
        <v>0.25833333333333336</v>
      </c>
      <c r="K260" s="135"/>
      <c r="L260" s="142">
        <f aca="true" t="shared" si="49" ref="L260:L325">IF(B260=G260,1,0)</f>
        <v>1</v>
      </c>
      <c r="M260" s="98">
        <f t="shared" si="42"/>
        <v>6</v>
      </c>
      <c r="N260" s="98">
        <f t="shared" si="43"/>
        <v>12</v>
      </c>
      <c r="R260" s="127">
        <f t="shared" si="46"/>
        <v>23.629166666666666</v>
      </c>
      <c r="S260" s="127">
        <f t="shared" si="47"/>
        <v>23.8875</v>
      </c>
      <c r="T260" s="127" t="b">
        <f aca="true" t="shared" si="50" ref="T260:T323">IF(B260-G260=1,S260+C260)</f>
        <v>0</v>
      </c>
      <c r="U260" s="127" t="b">
        <f aca="true" t="shared" si="51" ref="U260:U323">IF(B260-G260=-1,R260+H260)</f>
        <v>0</v>
      </c>
      <c r="V260" s="29">
        <f aca="true" t="shared" si="52" ref="V260:V323">HOUR(T260)</f>
        <v>0</v>
      </c>
      <c r="W260" s="29">
        <f aca="true" t="shared" si="53" ref="W260:W323">MINUTE(T260)</f>
        <v>0</v>
      </c>
      <c r="X260" s="29">
        <f t="shared" si="44"/>
        <v>0</v>
      </c>
      <c r="Y260" s="29">
        <f t="shared" si="45"/>
        <v>0</v>
      </c>
    </row>
    <row r="261" spans="1:25" ht="20.25">
      <c r="A261" s="12">
        <v>259</v>
      </c>
      <c r="B261" s="13">
        <v>42707</v>
      </c>
      <c r="C261" s="14">
        <v>0.5493055555555556</v>
      </c>
      <c r="D261" s="112" t="s">
        <v>146</v>
      </c>
      <c r="E261" s="15" t="s">
        <v>146</v>
      </c>
      <c r="F261" s="33">
        <v>3.6</v>
      </c>
      <c r="G261" s="16">
        <v>42708</v>
      </c>
      <c r="H261" s="17">
        <v>0.17152777777777775</v>
      </c>
      <c r="I261" s="50" t="s">
        <v>173</v>
      </c>
      <c r="J261" s="17">
        <f t="shared" si="48"/>
        <v>0.3777777777777779</v>
      </c>
      <c r="K261" s="135"/>
      <c r="L261" s="142">
        <f t="shared" si="49"/>
        <v>0</v>
      </c>
      <c r="M261" s="98"/>
      <c r="N261" s="98"/>
      <c r="R261" s="127">
        <f t="shared" si="46"/>
        <v>23.450694444444444</v>
      </c>
      <c r="S261" s="127">
        <f t="shared" si="47"/>
        <v>23.82847222222222</v>
      </c>
      <c r="T261" s="127" t="b">
        <f t="shared" si="50"/>
        <v>0</v>
      </c>
      <c r="U261" s="127">
        <f t="shared" si="51"/>
        <v>23.622222222222224</v>
      </c>
      <c r="V261" s="29">
        <f t="shared" si="52"/>
        <v>0</v>
      </c>
      <c r="W261" s="29">
        <f t="shared" si="53"/>
        <v>0</v>
      </c>
      <c r="X261" s="29">
        <f t="shared" si="44"/>
        <v>14</v>
      </c>
      <c r="Y261" s="29">
        <f t="shared" si="45"/>
        <v>56</v>
      </c>
    </row>
    <row r="262" spans="1:25" ht="20.25">
      <c r="A262" s="69">
        <v>260</v>
      </c>
      <c r="B262" s="70">
        <v>42707</v>
      </c>
      <c r="C262" s="71">
        <v>0.8902777777777778</v>
      </c>
      <c r="D262" s="113" t="s">
        <v>158</v>
      </c>
      <c r="E262" s="73" t="s">
        <v>389</v>
      </c>
      <c r="F262" s="74">
        <v>3.5</v>
      </c>
      <c r="G262" s="70">
        <v>42707</v>
      </c>
      <c r="H262" s="71">
        <v>0.9284722222222223</v>
      </c>
      <c r="I262" s="77" t="s">
        <v>179</v>
      </c>
      <c r="J262" s="71">
        <f t="shared" si="48"/>
        <v>0.03819444444444442</v>
      </c>
      <c r="K262" s="134" t="s">
        <v>123</v>
      </c>
      <c r="L262" s="142">
        <f t="shared" si="49"/>
        <v>1</v>
      </c>
      <c r="M262" s="98">
        <f t="shared" si="42"/>
        <v>0</v>
      </c>
      <c r="N262" s="98">
        <f t="shared" si="43"/>
        <v>55</v>
      </c>
      <c r="R262" s="127">
        <f t="shared" si="46"/>
        <v>23.10972222222222</v>
      </c>
      <c r="S262" s="127">
        <f t="shared" si="47"/>
        <v>23.071527777777778</v>
      </c>
      <c r="T262" s="127" t="b">
        <f t="shared" si="50"/>
        <v>0</v>
      </c>
      <c r="U262" s="127" t="b">
        <f t="shared" si="51"/>
        <v>0</v>
      </c>
      <c r="V262" s="29">
        <f t="shared" si="52"/>
        <v>0</v>
      </c>
      <c r="W262" s="29">
        <f t="shared" si="53"/>
        <v>0</v>
      </c>
      <c r="X262" s="29">
        <f t="shared" si="44"/>
        <v>0</v>
      </c>
      <c r="Y262" s="29">
        <f t="shared" si="45"/>
        <v>0</v>
      </c>
    </row>
    <row r="263" spans="1:25" ht="20.25">
      <c r="A263" s="12">
        <v>261</v>
      </c>
      <c r="B263" s="13">
        <v>42707</v>
      </c>
      <c r="C263" s="14">
        <v>0.9201388888888888</v>
      </c>
      <c r="D263" s="110" t="s">
        <v>97</v>
      </c>
      <c r="E263" s="15" t="s">
        <v>97</v>
      </c>
      <c r="F263" s="33"/>
      <c r="G263" s="16">
        <v>42708</v>
      </c>
      <c r="H263" s="17">
        <v>0.8986111111111111</v>
      </c>
      <c r="I263" s="51" t="s">
        <v>128</v>
      </c>
      <c r="J263" s="17">
        <f t="shared" si="48"/>
        <v>0.0215277777777777</v>
      </c>
      <c r="K263" s="135" t="s">
        <v>188</v>
      </c>
      <c r="L263" s="142">
        <f t="shared" si="49"/>
        <v>0</v>
      </c>
      <c r="M263" s="98"/>
      <c r="N263" s="98"/>
      <c r="R263" s="127">
        <f t="shared" si="46"/>
        <v>23.07986111111111</v>
      </c>
      <c r="S263" s="127">
        <f t="shared" si="47"/>
        <v>23.101388888888888</v>
      </c>
      <c r="T263" s="127" t="b">
        <f t="shared" si="50"/>
        <v>0</v>
      </c>
      <c r="U263" s="127">
        <f t="shared" si="51"/>
        <v>23.978472222222223</v>
      </c>
      <c r="V263" s="29">
        <f t="shared" si="52"/>
        <v>0</v>
      </c>
      <c r="W263" s="29">
        <f t="shared" si="53"/>
        <v>0</v>
      </c>
      <c r="X263" s="29">
        <f t="shared" si="44"/>
        <v>23</v>
      </c>
      <c r="Y263" s="29">
        <f t="shared" si="45"/>
        <v>29</v>
      </c>
    </row>
    <row r="264" spans="1:25" ht="20.25">
      <c r="A264" s="12">
        <v>262</v>
      </c>
      <c r="B264" s="13">
        <v>42708</v>
      </c>
      <c r="C264" s="14">
        <v>0.06944444444444443</v>
      </c>
      <c r="D264" s="112" t="s">
        <v>45</v>
      </c>
      <c r="E264" s="15" t="s">
        <v>162</v>
      </c>
      <c r="F264" s="33">
        <v>4.8</v>
      </c>
      <c r="G264" s="16">
        <v>42708</v>
      </c>
      <c r="H264" s="17">
        <v>0.5930555555555556</v>
      </c>
      <c r="I264" s="50" t="s">
        <v>45</v>
      </c>
      <c r="J264" s="17">
        <f t="shared" si="48"/>
        <v>0.5236111111111111</v>
      </c>
      <c r="K264" s="135"/>
      <c r="L264" s="142">
        <f t="shared" si="49"/>
        <v>1</v>
      </c>
      <c r="M264" s="98">
        <f>HOUR(J264)</f>
        <v>12</v>
      </c>
      <c r="N264" s="98">
        <f>MINUTE(J264)</f>
        <v>34</v>
      </c>
      <c r="R264" s="127">
        <f t="shared" si="46"/>
        <v>23.930555555555557</v>
      </c>
      <c r="S264" s="127">
        <f t="shared" si="47"/>
        <v>23.406944444444445</v>
      </c>
      <c r="T264" s="127" t="b">
        <f t="shared" si="50"/>
        <v>0</v>
      </c>
      <c r="U264" s="127" t="b">
        <f t="shared" si="51"/>
        <v>0</v>
      </c>
      <c r="V264" s="29">
        <f t="shared" si="52"/>
        <v>0</v>
      </c>
      <c r="W264" s="29">
        <f t="shared" si="53"/>
        <v>0</v>
      </c>
      <c r="X264" s="29">
        <f t="shared" si="44"/>
        <v>0</v>
      </c>
      <c r="Y264" s="29">
        <f t="shared" si="45"/>
        <v>0</v>
      </c>
    </row>
    <row r="265" spans="1:25" ht="20.25">
      <c r="A265" s="69">
        <v>263</v>
      </c>
      <c r="B265" s="78">
        <v>42708</v>
      </c>
      <c r="C265" s="79">
        <v>0.07569444444444444</v>
      </c>
      <c r="D265" s="80" t="s">
        <v>20</v>
      </c>
      <c r="E265" s="80" t="s">
        <v>21</v>
      </c>
      <c r="F265" s="81">
        <v>5</v>
      </c>
      <c r="G265" s="78">
        <v>42708</v>
      </c>
      <c r="H265" s="79">
        <v>0.1951388888888889</v>
      </c>
      <c r="I265" s="82" t="s">
        <v>78</v>
      </c>
      <c r="J265" s="71">
        <f t="shared" si="48"/>
        <v>0.11944444444444445</v>
      </c>
      <c r="K265" s="134" t="s">
        <v>123</v>
      </c>
      <c r="L265" s="142">
        <f t="shared" si="49"/>
        <v>1</v>
      </c>
      <c r="M265" s="98">
        <f>HOUR(J265)</f>
        <v>2</v>
      </c>
      <c r="N265" s="98">
        <f>MINUTE(J265)</f>
        <v>52</v>
      </c>
      <c r="R265" s="127">
        <f t="shared" si="46"/>
        <v>23.924305555555556</v>
      </c>
      <c r="S265" s="127">
        <f t="shared" si="47"/>
        <v>23.804861111111112</v>
      </c>
      <c r="T265" s="127" t="b">
        <f t="shared" si="50"/>
        <v>0</v>
      </c>
      <c r="U265" s="127" t="b">
        <f t="shared" si="51"/>
        <v>0</v>
      </c>
      <c r="V265" s="29">
        <f t="shared" si="52"/>
        <v>0</v>
      </c>
      <c r="W265" s="29">
        <f t="shared" si="53"/>
        <v>0</v>
      </c>
      <c r="X265" s="29">
        <f t="shared" si="44"/>
        <v>0</v>
      </c>
      <c r="Y265" s="29">
        <f t="shared" si="45"/>
        <v>0</v>
      </c>
    </row>
    <row r="266" spans="1:25" ht="20.25">
      <c r="A266" s="12">
        <v>264</v>
      </c>
      <c r="B266" s="20">
        <v>42708</v>
      </c>
      <c r="C266" s="21">
        <v>0.20902777777777778</v>
      </c>
      <c r="D266" s="22" t="s">
        <v>19</v>
      </c>
      <c r="E266" s="22" t="s">
        <v>19</v>
      </c>
      <c r="F266" s="35"/>
      <c r="G266" s="23">
        <v>42707</v>
      </c>
      <c r="H266" s="24">
        <v>0.041666666666666664</v>
      </c>
      <c r="I266" s="52" t="s">
        <v>126</v>
      </c>
      <c r="J266" s="17">
        <f t="shared" si="48"/>
        <v>0.16736111111111113</v>
      </c>
      <c r="K266" s="135" t="s">
        <v>188</v>
      </c>
      <c r="L266" s="142">
        <f t="shared" si="49"/>
        <v>0</v>
      </c>
      <c r="M266" s="98"/>
      <c r="N266" s="98"/>
      <c r="R266" s="127">
        <f t="shared" si="46"/>
        <v>23.790972222222223</v>
      </c>
      <c r="S266" s="127">
        <f t="shared" si="47"/>
        <v>23.958333333333332</v>
      </c>
      <c r="T266" s="127">
        <f t="shared" si="50"/>
        <v>24.16736111111111</v>
      </c>
      <c r="U266" s="127" t="b">
        <f t="shared" si="51"/>
        <v>0</v>
      </c>
      <c r="V266" s="29">
        <f t="shared" si="52"/>
        <v>4</v>
      </c>
      <c r="W266" s="29">
        <f t="shared" si="53"/>
        <v>1</v>
      </c>
      <c r="X266" s="29">
        <f t="shared" si="44"/>
        <v>0</v>
      </c>
      <c r="Y266" s="29">
        <f t="shared" si="45"/>
        <v>0</v>
      </c>
    </row>
    <row r="267" spans="1:25" ht="20.25">
      <c r="A267" s="12">
        <v>265</v>
      </c>
      <c r="B267" s="13">
        <v>42708</v>
      </c>
      <c r="C267" s="14">
        <v>0.20972222222222223</v>
      </c>
      <c r="D267" s="112" t="s">
        <v>19</v>
      </c>
      <c r="E267" s="15" t="s">
        <v>19</v>
      </c>
      <c r="F267" s="33"/>
      <c r="G267" s="16"/>
      <c r="H267" s="17"/>
      <c r="I267" s="51" t="s">
        <v>148</v>
      </c>
      <c r="J267" s="17"/>
      <c r="K267" s="135"/>
      <c r="L267" s="142">
        <f t="shared" si="49"/>
        <v>0</v>
      </c>
      <c r="M267" s="98"/>
      <c r="N267" s="98"/>
      <c r="R267" s="127">
        <f t="shared" si="46"/>
        <v>23.790277777777778</v>
      </c>
      <c r="S267" s="127">
        <f t="shared" si="47"/>
        <v>24</v>
      </c>
      <c r="T267" s="127" t="b">
        <f t="shared" si="50"/>
        <v>0</v>
      </c>
      <c r="U267" s="127" t="b">
        <f t="shared" si="51"/>
        <v>0</v>
      </c>
      <c r="V267" s="29">
        <f t="shared" si="52"/>
        <v>0</v>
      </c>
      <c r="W267" s="29">
        <f t="shared" si="53"/>
        <v>0</v>
      </c>
      <c r="X267" s="29">
        <f t="shared" si="44"/>
        <v>0</v>
      </c>
      <c r="Y267" s="29">
        <f t="shared" si="45"/>
        <v>0</v>
      </c>
    </row>
    <row r="268" spans="1:25" ht="20.25">
      <c r="A268" s="12">
        <v>266</v>
      </c>
      <c r="B268" s="20">
        <v>42708</v>
      </c>
      <c r="C268" s="21">
        <v>0.25</v>
      </c>
      <c r="D268" s="22" t="s">
        <v>17</v>
      </c>
      <c r="E268" s="22" t="s">
        <v>18</v>
      </c>
      <c r="F268" s="35"/>
      <c r="G268" s="23">
        <v>42707</v>
      </c>
      <c r="H268" s="24">
        <v>0.5819444444444445</v>
      </c>
      <c r="I268" s="52" t="s">
        <v>127</v>
      </c>
      <c r="J268" s="17">
        <f t="shared" si="48"/>
        <v>0.3319444444444445</v>
      </c>
      <c r="K268" s="135" t="s">
        <v>188</v>
      </c>
      <c r="L268" s="142">
        <f t="shared" si="49"/>
        <v>0</v>
      </c>
      <c r="M268" s="98"/>
      <c r="N268" s="98"/>
      <c r="R268" s="127">
        <f t="shared" si="46"/>
        <v>23.75</v>
      </c>
      <c r="S268" s="127">
        <f t="shared" si="47"/>
        <v>23.418055555555554</v>
      </c>
      <c r="T268" s="127">
        <f t="shared" si="50"/>
        <v>23.668055555555554</v>
      </c>
      <c r="U268" s="127" t="b">
        <f t="shared" si="51"/>
        <v>0</v>
      </c>
      <c r="V268" s="29">
        <f t="shared" si="52"/>
        <v>16</v>
      </c>
      <c r="W268" s="29">
        <f t="shared" si="53"/>
        <v>2</v>
      </c>
      <c r="X268" s="29">
        <f t="shared" si="44"/>
        <v>0</v>
      </c>
      <c r="Y268" s="29">
        <f t="shared" si="45"/>
        <v>0</v>
      </c>
    </row>
    <row r="269" spans="1:25" ht="20.25">
      <c r="A269" s="69">
        <v>267</v>
      </c>
      <c r="B269" s="70">
        <v>42708</v>
      </c>
      <c r="C269" s="71">
        <v>0.38125</v>
      </c>
      <c r="D269" s="111" t="s">
        <v>367</v>
      </c>
      <c r="E269" s="73" t="s">
        <v>395</v>
      </c>
      <c r="F269" s="74">
        <v>4.4</v>
      </c>
      <c r="G269" s="70">
        <v>42708</v>
      </c>
      <c r="H269" s="71">
        <v>0.4388888888888889</v>
      </c>
      <c r="I269" s="77" t="s">
        <v>92</v>
      </c>
      <c r="J269" s="71">
        <f t="shared" si="48"/>
        <v>0.057638888888888906</v>
      </c>
      <c r="K269" s="134" t="s">
        <v>123</v>
      </c>
      <c r="L269" s="142">
        <f t="shared" si="49"/>
        <v>1</v>
      </c>
      <c r="M269" s="98">
        <f>HOUR(J269)</f>
        <v>1</v>
      </c>
      <c r="N269" s="98">
        <f>MINUTE(J269)</f>
        <v>23</v>
      </c>
      <c r="R269" s="127">
        <f t="shared" si="46"/>
        <v>23.61875</v>
      </c>
      <c r="S269" s="127">
        <f t="shared" si="47"/>
        <v>23.56111111111111</v>
      </c>
      <c r="T269" s="127" t="b">
        <f t="shared" si="50"/>
        <v>0</v>
      </c>
      <c r="U269" s="127" t="b">
        <f t="shared" si="51"/>
        <v>0</v>
      </c>
      <c r="V269" s="29">
        <f t="shared" si="52"/>
        <v>0</v>
      </c>
      <c r="W269" s="29">
        <f t="shared" si="53"/>
        <v>0</v>
      </c>
      <c r="X269" s="29">
        <f t="shared" si="44"/>
        <v>0</v>
      </c>
      <c r="Y269" s="29">
        <f t="shared" si="45"/>
        <v>0</v>
      </c>
    </row>
    <row r="270" spans="1:25" ht="20.25">
      <c r="A270" s="12">
        <v>268</v>
      </c>
      <c r="B270" s="13">
        <v>42708</v>
      </c>
      <c r="C270" s="14">
        <v>0.6131944444444445</v>
      </c>
      <c r="D270" s="112" t="s">
        <v>155</v>
      </c>
      <c r="E270" s="15" t="s">
        <v>155</v>
      </c>
      <c r="F270" s="33"/>
      <c r="G270" s="16"/>
      <c r="H270" s="17"/>
      <c r="I270" s="51" t="s">
        <v>148</v>
      </c>
      <c r="J270" s="17"/>
      <c r="K270" s="135"/>
      <c r="L270" s="142">
        <f t="shared" si="49"/>
        <v>0</v>
      </c>
      <c r="M270" s="98"/>
      <c r="N270" s="98"/>
      <c r="R270" s="127">
        <f t="shared" si="46"/>
        <v>23.386805555555554</v>
      </c>
      <c r="S270" s="127">
        <f t="shared" si="47"/>
        <v>24</v>
      </c>
      <c r="T270" s="127" t="b">
        <f t="shared" si="50"/>
        <v>0</v>
      </c>
      <c r="U270" s="127" t="b">
        <f t="shared" si="51"/>
        <v>0</v>
      </c>
      <c r="V270" s="29">
        <f t="shared" si="52"/>
        <v>0</v>
      </c>
      <c r="W270" s="29">
        <f t="shared" si="53"/>
        <v>0</v>
      </c>
      <c r="X270" s="29">
        <f t="shared" si="44"/>
        <v>0</v>
      </c>
      <c r="Y270" s="29">
        <f t="shared" si="45"/>
        <v>0</v>
      </c>
    </row>
    <row r="271" spans="1:25" ht="20.25">
      <c r="A271" s="69">
        <v>269</v>
      </c>
      <c r="B271" s="70">
        <v>42708</v>
      </c>
      <c r="C271" s="71">
        <v>0.6159722222222223</v>
      </c>
      <c r="D271" s="113" t="s">
        <v>380</v>
      </c>
      <c r="E271" s="73" t="s">
        <v>380</v>
      </c>
      <c r="F271" s="74">
        <v>4.8</v>
      </c>
      <c r="G271" s="70">
        <v>42708</v>
      </c>
      <c r="H271" s="71">
        <v>0.5930555555555556</v>
      </c>
      <c r="I271" s="77" t="s">
        <v>45</v>
      </c>
      <c r="J271" s="71">
        <f t="shared" si="48"/>
        <v>0.022916666666666696</v>
      </c>
      <c r="K271" s="134" t="s">
        <v>123</v>
      </c>
      <c r="L271" s="142">
        <f t="shared" si="49"/>
        <v>1</v>
      </c>
      <c r="M271" s="98">
        <f>HOUR(J271)</f>
        <v>0</v>
      </c>
      <c r="N271" s="98">
        <f>MINUTE(J271)</f>
        <v>33</v>
      </c>
      <c r="R271" s="127">
        <f t="shared" si="46"/>
        <v>23.384027777777778</v>
      </c>
      <c r="S271" s="127">
        <f t="shared" si="47"/>
        <v>23.406944444444445</v>
      </c>
      <c r="T271" s="127" t="b">
        <f t="shared" si="50"/>
        <v>0</v>
      </c>
      <c r="U271" s="127" t="b">
        <f t="shared" si="51"/>
        <v>0</v>
      </c>
      <c r="V271" s="29">
        <f t="shared" si="52"/>
        <v>0</v>
      </c>
      <c r="W271" s="29">
        <f t="shared" si="53"/>
        <v>0</v>
      </c>
      <c r="X271" s="29">
        <f t="shared" si="44"/>
        <v>0</v>
      </c>
      <c r="Y271" s="29">
        <f t="shared" si="45"/>
        <v>0</v>
      </c>
    </row>
    <row r="272" spans="1:25" ht="20.25">
      <c r="A272" s="12">
        <v>270</v>
      </c>
      <c r="B272" s="13">
        <v>42708</v>
      </c>
      <c r="C272" s="14">
        <v>0.7013888888888888</v>
      </c>
      <c r="D272" s="112" t="s">
        <v>152</v>
      </c>
      <c r="E272" s="15" t="s">
        <v>152</v>
      </c>
      <c r="F272" s="33">
        <v>3.9</v>
      </c>
      <c r="G272" s="16">
        <v>42707</v>
      </c>
      <c r="H272" s="17">
        <v>0.6326388888888889</v>
      </c>
      <c r="I272" s="50" t="s">
        <v>152</v>
      </c>
      <c r="J272" s="17">
        <f t="shared" si="48"/>
        <v>0.06874999999999998</v>
      </c>
      <c r="K272" s="135"/>
      <c r="L272" s="142">
        <f t="shared" si="49"/>
        <v>0</v>
      </c>
      <c r="M272" s="98"/>
      <c r="N272" s="98"/>
      <c r="R272" s="127">
        <f t="shared" si="46"/>
        <v>23.29861111111111</v>
      </c>
      <c r="S272" s="127">
        <f t="shared" si="47"/>
        <v>23.367361111111112</v>
      </c>
      <c r="T272" s="127">
        <f t="shared" si="50"/>
        <v>24.06875</v>
      </c>
      <c r="U272" s="127" t="b">
        <f t="shared" si="51"/>
        <v>0</v>
      </c>
      <c r="V272" s="29">
        <f t="shared" si="52"/>
        <v>1</v>
      </c>
      <c r="W272" s="29">
        <f t="shared" si="53"/>
        <v>39</v>
      </c>
      <c r="X272" s="29">
        <f aca="true" t="shared" si="54" ref="X272:X335">HOUR(U272)</f>
        <v>0</v>
      </c>
      <c r="Y272" s="29">
        <f aca="true" t="shared" si="55" ref="Y272:Y335">MINUTE(U272)</f>
        <v>0</v>
      </c>
    </row>
    <row r="273" spans="1:25" ht="20.25">
      <c r="A273" s="69">
        <v>271</v>
      </c>
      <c r="B273" s="70">
        <v>42708</v>
      </c>
      <c r="C273" s="71">
        <v>0.8604166666666666</v>
      </c>
      <c r="D273" s="111" t="s">
        <v>367</v>
      </c>
      <c r="E273" s="73" t="s">
        <v>345</v>
      </c>
      <c r="F273" s="74">
        <v>4.4</v>
      </c>
      <c r="G273" s="70">
        <v>42708</v>
      </c>
      <c r="H273" s="71">
        <v>0.80625</v>
      </c>
      <c r="I273" s="77" t="s">
        <v>92</v>
      </c>
      <c r="J273" s="71">
        <f t="shared" si="48"/>
        <v>0.054166666666666585</v>
      </c>
      <c r="K273" s="134" t="s">
        <v>123</v>
      </c>
      <c r="L273" s="142">
        <f t="shared" si="49"/>
        <v>1</v>
      </c>
      <c r="M273" s="98">
        <f>HOUR(J273)</f>
        <v>1</v>
      </c>
      <c r="N273" s="98">
        <f>MINUTE(J273)</f>
        <v>18</v>
      </c>
      <c r="R273" s="127">
        <f t="shared" si="46"/>
        <v>23.139583333333334</v>
      </c>
      <c r="S273" s="127">
        <f t="shared" si="47"/>
        <v>23.19375</v>
      </c>
      <c r="T273" s="127" t="b">
        <f t="shared" si="50"/>
        <v>0</v>
      </c>
      <c r="U273" s="127" t="b">
        <f t="shared" si="51"/>
        <v>0</v>
      </c>
      <c r="V273" s="29">
        <f t="shared" si="52"/>
        <v>0</v>
      </c>
      <c r="W273" s="29">
        <f t="shared" si="53"/>
        <v>0</v>
      </c>
      <c r="X273" s="29">
        <f t="shared" si="54"/>
        <v>0</v>
      </c>
      <c r="Y273" s="29">
        <f t="shared" si="55"/>
        <v>0</v>
      </c>
    </row>
    <row r="274" spans="1:25" ht="20.25">
      <c r="A274" s="69">
        <v>272</v>
      </c>
      <c r="B274" s="70">
        <v>42709</v>
      </c>
      <c r="C274" s="71">
        <v>0.13541666666666666</v>
      </c>
      <c r="D274" s="113" t="s">
        <v>142</v>
      </c>
      <c r="E274" s="73" t="s">
        <v>374</v>
      </c>
      <c r="F274" s="74">
        <v>6.3</v>
      </c>
      <c r="G274" s="70">
        <v>42709</v>
      </c>
      <c r="H274" s="71">
        <v>0.05069444444444445</v>
      </c>
      <c r="I274" s="77" t="s">
        <v>167</v>
      </c>
      <c r="J274" s="71">
        <f t="shared" si="48"/>
        <v>0.0847222222222222</v>
      </c>
      <c r="K274" s="134" t="s">
        <v>123</v>
      </c>
      <c r="L274" s="142">
        <f t="shared" si="49"/>
        <v>1</v>
      </c>
      <c r="M274" s="98">
        <f>HOUR(J274)</f>
        <v>2</v>
      </c>
      <c r="N274" s="98">
        <f>MINUTE(J274)</f>
        <v>2</v>
      </c>
      <c r="R274" s="127">
        <f t="shared" si="46"/>
        <v>23.864583333333332</v>
      </c>
      <c r="S274" s="127">
        <f t="shared" si="47"/>
        <v>23.949305555555554</v>
      </c>
      <c r="T274" s="127" t="b">
        <f t="shared" si="50"/>
        <v>0</v>
      </c>
      <c r="U274" s="127" t="b">
        <f t="shared" si="51"/>
        <v>0</v>
      </c>
      <c r="V274" s="29">
        <f t="shared" si="52"/>
        <v>0</v>
      </c>
      <c r="W274" s="29">
        <f t="shared" si="53"/>
        <v>0</v>
      </c>
      <c r="X274" s="29">
        <f t="shared" si="54"/>
        <v>0</v>
      </c>
      <c r="Y274" s="29">
        <f t="shared" si="55"/>
        <v>0</v>
      </c>
    </row>
    <row r="275" spans="1:25" ht="20.25">
      <c r="A275" s="12">
        <v>273</v>
      </c>
      <c r="B275" s="20">
        <v>42709</v>
      </c>
      <c r="C275" s="21">
        <v>0.16666666666666666</v>
      </c>
      <c r="D275" s="22" t="s">
        <v>17</v>
      </c>
      <c r="E275" s="22" t="s">
        <v>396</v>
      </c>
      <c r="F275" s="35"/>
      <c r="G275" s="23"/>
      <c r="H275" s="24"/>
      <c r="I275" s="51" t="s">
        <v>148</v>
      </c>
      <c r="J275" s="17"/>
      <c r="K275" s="135"/>
      <c r="L275" s="142">
        <f t="shared" si="49"/>
        <v>0</v>
      </c>
      <c r="M275" s="98"/>
      <c r="N275" s="98"/>
      <c r="R275" s="127">
        <f t="shared" si="46"/>
        <v>23.833333333333332</v>
      </c>
      <c r="S275" s="127">
        <f t="shared" si="47"/>
        <v>24</v>
      </c>
      <c r="T275" s="127" t="b">
        <f t="shared" si="50"/>
        <v>0</v>
      </c>
      <c r="U275" s="127" t="b">
        <f t="shared" si="51"/>
        <v>0</v>
      </c>
      <c r="V275" s="29">
        <f t="shared" si="52"/>
        <v>0</v>
      </c>
      <c r="W275" s="29">
        <f t="shared" si="53"/>
        <v>0</v>
      </c>
      <c r="X275" s="29">
        <f t="shared" si="54"/>
        <v>0</v>
      </c>
      <c r="Y275" s="29">
        <f t="shared" si="55"/>
        <v>0</v>
      </c>
    </row>
    <row r="276" spans="1:25" ht="20.25">
      <c r="A276" s="12">
        <v>274</v>
      </c>
      <c r="B276" s="13">
        <v>42709</v>
      </c>
      <c r="C276" s="14">
        <v>0.3347222222222222</v>
      </c>
      <c r="D276" s="110" t="s">
        <v>17</v>
      </c>
      <c r="E276" s="15" t="s">
        <v>17</v>
      </c>
      <c r="F276" s="33"/>
      <c r="G276" s="16"/>
      <c r="H276" s="17"/>
      <c r="I276" s="51" t="s">
        <v>148</v>
      </c>
      <c r="J276" s="17"/>
      <c r="K276" s="135"/>
      <c r="L276" s="142">
        <f t="shared" si="49"/>
        <v>0</v>
      </c>
      <c r="M276" s="98"/>
      <c r="N276" s="98"/>
      <c r="R276" s="127">
        <f t="shared" si="46"/>
        <v>23.665277777777778</v>
      </c>
      <c r="S276" s="127">
        <f t="shared" si="47"/>
        <v>24</v>
      </c>
      <c r="T276" s="127" t="b">
        <f t="shared" si="50"/>
        <v>0</v>
      </c>
      <c r="U276" s="127" t="b">
        <f t="shared" si="51"/>
        <v>0</v>
      </c>
      <c r="V276" s="29">
        <f t="shared" si="52"/>
        <v>0</v>
      </c>
      <c r="W276" s="29">
        <f t="shared" si="53"/>
        <v>0</v>
      </c>
      <c r="X276" s="29">
        <f t="shared" si="54"/>
        <v>0</v>
      </c>
      <c r="Y276" s="29">
        <f t="shared" si="55"/>
        <v>0</v>
      </c>
    </row>
    <row r="277" spans="1:25" ht="20.25">
      <c r="A277" s="69">
        <v>275</v>
      </c>
      <c r="B277" s="78">
        <v>42709</v>
      </c>
      <c r="C277" s="79">
        <v>0.6194444444444445</v>
      </c>
      <c r="D277" s="80" t="s">
        <v>2</v>
      </c>
      <c r="E277" s="80" t="s">
        <v>2</v>
      </c>
      <c r="F277" s="81">
        <v>4.7</v>
      </c>
      <c r="G277" s="78">
        <v>42709</v>
      </c>
      <c r="H277" s="79">
        <v>0.6513888888888889</v>
      </c>
      <c r="I277" s="82" t="s">
        <v>95</v>
      </c>
      <c r="J277" s="71">
        <f t="shared" si="48"/>
        <v>0.03194444444444444</v>
      </c>
      <c r="K277" s="134" t="s">
        <v>123</v>
      </c>
      <c r="L277" s="142">
        <f t="shared" si="49"/>
        <v>1</v>
      </c>
      <c r="M277" s="98">
        <f>HOUR(J277)</f>
        <v>0</v>
      </c>
      <c r="N277" s="98">
        <f>MINUTE(J277)</f>
        <v>46</v>
      </c>
      <c r="R277" s="127">
        <f t="shared" si="46"/>
        <v>23.380555555555556</v>
      </c>
      <c r="S277" s="127">
        <f t="shared" si="47"/>
        <v>23.34861111111111</v>
      </c>
      <c r="T277" s="127" t="b">
        <f t="shared" si="50"/>
        <v>0</v>
      </c>
      <c r="U277" s="127" t="b">
        <f t="shared" si="51"/>
        <v>0</v>
      </c>
      <c r="V277" s="29">
        <f t="shared" si="52"/>
        <v>0</v>
      </c>
      <c r="W277" s="29">
        <f t="shared" si="53"/>
        <v>0</v>
      </c>
      <c r="X277" s="29">
        <f t="shared" si="54"/>
        <v>0</v>
      </c>
      <c r="Y277" s="29">
        <f t="shared" si="55"/>
        <v>0</v>
      </c>
    </row>
    <row r="278" spans="1:25" ht="20.25">
      <c r="A278" s="12">
        <v>276</v>
      </c>
      <c r="B278" s="20">
        <v>42709</v>
      </c>
      <c r="C278" s="21">
        <v>0.6444444444444445</v>
      </c>
      <c r="D278" s="22" t="s">
        <v>397</v>
      </c>
      <c r="E278" s="22" t="s">
        <v>398</v>
      </c>
      <c r="F278" s="35"/>
      <c r="G278" s="23"/>
      <c r="H278" s="24"/>
      <c r="I278" s="51" t="s">
        <v>148</v>
      </c>
      <c r="J278" s="17"/>
      <c r="K278" s="135"/>
      <c r="L278" s="142">
        <f t="shared" si="49"/>
        <v>0</v>
      </c>
      <c r="M278" s="98"/>
      <c r="N278" s="98"/>
      <c r="R278" s="127">
        <f t="shared" si="46"/>
        <v>23.355555555555554</v>
      </c>
      <c r="S278" s="127">
        <f t="shared" si="47"/>
        <v>24</v>
      </c>
      <c r="T278" s="127" t="b">
        <f t="shared" si="50"/>
        <v>0</v>
      </c>
      <c r="U278" s="127" t="b">
        <f t="shared" si="51"/>
        <v>0</v>
      </c>
      <c r="V278" s="29">
        <f t="shared" si="52"/>
        <v>0</v>
      </c>
      <c r="W278" s="29">
        <f t="shared" si="53"/>
        <v>0</v>
      </c>
      <c r="X278" s="29">
        <f t="shared" si="54"/>
        <v>0</v>
      </c>
      <c r="Y278" s="29">
        <f t="shared" si="55"/>
        <v>0</v>
      </c>
    </row>
    <row r="279" spans="1:25" ht="20.25">
      <c r="A279" s="12">
        <v>277</v>
      </c>
      <c r="B279" s="13">
        <v>42709</v>
      </c>
      <c r="C279" s="14">
        <v>0.6520833333333333</v>
      </c>
      <c r="D279" s="112" t="s">
        <v>19</v>
      </c>
      <c r="E279" s="15" t="s">
        <v>19</v>
      </c>
      <c r="F279" s="33">
        <v>5.4</v>
      </c>
      <c r="G279" s="16">
        <v>42710</v>
      </c>
      <c r="H279" s="17">
        <v>0.05625</v>
      </c>
      <c r="I279" s="50" t="s">
        <v>19</v>
      </c>
      <c r="J279" s="17">
        <f t="shared" si="48"/>
        <v>0.5958333333333333</v>
      </c>
      <c r="K279" s="135"/>
      <c r="L279" s="142">
        <f t="shared" si="49"/>
        <v>0</v>
      </c>
      <c r="M279" s="98"/>
      <c r="N279" s="98"/>
      <c r="R279" s="127">
        <f t="shared" si="46"/>
        <v>23.347916666666666</v>
      </c>
      <c r="S279" s="127">
        <f t="shared" si="47"/>
        <v>23.94375</v>
      </c>
      <c r="T279" s="127" t="b">
        <f t="shared" si="50"/>
        <v>0</v>
      </c>
      <c r="U279" s="127">
        <f t="shared" si="51"/>
        <v>23.404166666666665</v>
      </c>
      <c r="V279" s="29">
        <f t="shared" si="52"/>
        <v>0</v>
      </c>
      <c r="W279" s="29">
        <f t="shared" si="53"/>
        <v>0</v>
      </c>
      <c r="X279" s="29">
        <f t="shared" si="54"/>
        <v>9</v>
      </c>
      <c r="Y279" s="29">
        <f t="shared" si="55"/>
        <v>42</v>
      </c>
    </row>
    <row r="280" spans="1:25" ht="20.25">
      <c r="A280" s="12">
        <v>278</v>
      </c>
      <c r="B280" s="13">
        <v>42709</v>
      </c>
      <c r="C280" s="14">
        <v>0.6770833333333334</v>
      </c>
      <c r="D280" s="112" t="s">
        <v>380</v>
      </c>
      <c r="E280" s="15" t="s">
        <v>380</v>
      </c>
      <c r="F280" s="33">
        <v>4.5</v>
      </c>
      <c r="G280" s="16">
        <v>42709</v>
      </c>
      <c r="H280" s="17">
        <v>0.2569444444444445</v>
      </c>
      <c r="I280" s="50" t="s">
        <v>154</v>
      </c>
      <c r="J280" s="17">
        <f t="shared" si="48"/>
        <v>0.4201388888888889</v>
      </c>
      <c r="K280" s="135"/>
      <c r="L280" s="142">
        <f t="shared" si="49"/>
        <v>1</v>
      </c>
      <c r="M280" s="98">
        <f>HOUR(J280)</f>
        <v>10</v>
      </c>
      <c r="N280" s="98">
        <f>MINUTE(J280)</f>
        <v>5</v>
      </c>
      <c r="R280" s="127">
        <f t="shared" si="46"/>
        <v>23.322916666666668</v>
      </c>
      <c r="S280" s="127">
        <f t="shared" si="47"/>
        <v>23.743055555555557</v>
      </c>
      <c r="T280" s="127" t="b">
        <f t="shared" si="50"/>
        <v>0</v>
      </c>
      <c r="U280" s="127" t="b">
        <f t="shared" si="51"/>
        <v>0</v>
      </c>
      <c r="V280" s="29">
        <f t="shared" si="52"/>
        <v>0</v>
      </c>
      <c r="W280" s="29">
        <f t="shared" si="53"/>
        <v>0</v>
      </c>
      <c r="X280" s="29">
        <f t="shared" si="54"/>
        <v>0</v>
      </c>
      <c r="Y280" s="29">
        <f t="shared" si="55"/>
        <v>0</v>
      </c>
    </row>
    <row r="281" spans="1:25" ht="20.25">
      <c r="A281" s="12">
        <v>279</v>
      </c>
      <c r="B281" s="20">
        <v>42709</v>
      </c>
      <c r="C281" s="21">
        <v>0.7291666666666666</v>
      </c>
      <c r="D281" s="22" t="s">
        <v>22</v>
      </c>
      <c r="E281" s="22" t="s">
        <v>23</v>
      </c>
      <c r="F281" s="35"/>
      <c r="G281" s="23"/>
      <c r="H281" s="24"/>
      <c r="I281" s="51" t="s">
        <v>148</v>
      </c>
      <c r="J281" s="17"/>
      <c r="K281" s="135"/>
      <c r="L281" s="142">
        <f t="shared" si="49"/>
        <v>0</v>
      </c>
      <c r="M281" s="98"/>
      <c r="N281" s="98"/>
      <c r="R281" s="127">
        <f t="shared" si="46"/>
        <v>23.270833333333332</v>
      </c>
      <c r="S281" s="127">
        <f t="shared" si="47"/>
        <v>24</v>
      </c>
      <c r="T281" s="127" t="b">
        <f t="shared" si="50"/>
        <v>0</v>
      </c>
      <c r="U281" s="127" t="b">
        <f t="shared" si="51"/>
        <v>0</v>
      </c>
      <c r="V281" s="29">
        <f t="shared" si="52"/>
        <v>0</v>
      </c>
      <c r="W281" s="29">
        <f t="shared" si="53"/>
        <v>0</v>
      </c>
      <c r="X281" s="29">
        <f t="shared" si="54"/>
        <v>0</v>
      </c>
      <c r="Y281" s="29">
        <f t="shared" si="55"/>
        <v>0</v>
      </c>
    </row>
    <row r="282" spans="1:25" ht="20.25">
      <c r="A282" s="69">
        <v>280</v>
      </c>
      <c r="B282" s="70">
        <v>42709</v>
      </c>
      <c r="C282" s="71">
        <v>0.842361111111111</v>
      </c>
      <c r="D282" s="113" t="s">
        <v>157</v>
      </c>
      <c r="E282" s="73" t="s">
        <v>157</v>
      </c>
      <c r="F282" s="74">
        <v>3.5</v>
      </c>
      <c r="G282" s="70">
        <v>42708</v>
      </c>
      <c r="H282" s="71">
        <v>0.8486111111111111</v>
      </c>
      <c r="I282" s="77" t="s">
        <v>182</v>
      </c>
      <c r="J282" s="71">
        <f t="shared" si="48"/>
        <v>0.006250000000000089</v>
      </c>
      <c r="K282" s="134" t="s">
        <v>123</v>
      </c>
      <c r="L282" s="142">
        <f t="shared" si="49"/>
        <v>0</v>
      </c>
      <c r="M282" s="98">
        <f>HOUR(J282)</f>
        <v>0</v>
      </c>
      <c r="N282" s="98">
        <f>MINUTE(J282)</f>
        <v>9</v>
      </c>
      <c r="R282" s="127">
        <f t="shared" si="46"/>
        <v>23.15763888888889</v>
      </c>
      <c r="S282" s="127">
        <f t="shared" si="47"/>
        <v>23.15138888888889</v>
      </c>
      <c r="T282" s="127">
        <f t="shared" si="50"/>
        <v>23.99375</v>
      </c>
      <c r="U282" s="127" t="b">
        <f t="shared" si="51"/>
        <v>0</v>
      </c>
      <c r="V282" s="29">
        <f t="shared" si="52"/>
        <v>23</v>
      </c>
      <c r="W282" s="29">
        <f t="shared" si="53"/>
        <v>51</v>
      </c>
      <c r="X282" s="29">
        <f t="shared" si="54"/>
        <v>0</v>
      </c>
      <c r="Y282" s="29">
        <f t="shared" si="55"/>
        <v>0</v>
      </c>
    </row>
    <row r="283" spans="1:25" ht="20.25">
      <c r="A283" s="12">
        <v>281</v>
      </c>
      <c r="B283" s="20">
        <v>42710</v>
      </c>
      <c r="C283" s="21">
        <v>0.2236111111111111</v>
      </c>
      <c r="D283" s="22" t="s">
        <v>20</v>
      </c>
      <c r="E283" s="22" t="s">
        <v>24</v>
      </c>
      <c r="F283" s="35"/>
      <c r="G283" s="23"/>
      <c r="H283" s="24"/>
      <c r="I283" s="51" t="s">
        <v>148</v>
      </c>
      <c r="J283" s="17"/>
      <c r="K283" s="135"/>
      <c r="L283" s="142">
        <f t="shared" si="49"/>
        <v>0</v>
      </c>
      <c r="M283" s="98"/>
      <c r="N283" s="98"/>
      <c r="R283" s="127">
        <f aca="true" t="shared" si="56" ref="R283:R346">24-C283</f>
        <v>23.77638888888889</v>
      </c>
      <c r="S283" s="127">
        <f aca="true" t="shared" si="57" ref="S283:S346">24-H283</f>
        <v>24</v>
      </c>
      <c r="T283" s="127" t="b">
        <f t="shared" si="50"/>
        <v>0</v>
      </c>
      <c r="U283" s="127" t="b">
        <f t="shared" si="51"/>
        <v>0</v>
      </c>
      <c r="V283" s="29">
        <f t="shared" si="52"/>
        <v>0</v>
      </c>
      <c r="W283" s="29">
        <f t="shared" si="53"/>
        <v>0</v>
      </c>
      <c r="X283" s="29">
        <f t="shared" si="54"/>
        <v>0</v>
      </c>
      <c r="Y283" s="29">
        <f t="shared" si="55"/>
        <v>0</v>
      </c>
    </row>
    <row r="284" spans="1:25" ht="20.25">
      <c r="A284" s="69">
        <v>282</v>
      </c>
      <c r="B284" s="78">
        <v>42710</v>
      </c>
      <c r="C284" s="79">
        <v>0.513888888888889</v>
      </c>
      <c r="D284" s="80" t="s">
        <v>15</v>
      </c>
      <c r="E284" s="83" t="s">
        <v>26</v>
      </c>
      <c r="F284" s="81">
        <v>6.5</v>
      </c>
      <c r="G284" s="78">
        <v>42710</v>
      </c>
      <c r="H284" s="79">
        <v>0.91875</v>
      </c>
      <c r="I284" s="82" t="s">
        <v>187</v>
      </c>
      <c r="J284" s="71">
        <f t="shared" si="48"/>
        <v>0.404861111111111</v>
      </c>
      <c r="K284" s="134" t="s">
        <v>123</v>
      </c>
      <c r="L284" s="142">
        <f t="shared" si="49"/>
        <v>1</v>
      </c>
      <c r="M284" s="98">
        <f>HOUR(J284)</f>
        <v>9</v>
      </c>
      <c r="N284" s="98">
        <f>MINUTE(J284)</f>
        <v>43</v>
      </c>
      <c r="R284" s="127">
        <f t="shared" si="56"/>
        <v>23.48611111111111</v>
      </c>
      <c r="S284" s="127">
        <f t="shared" si="57"/>
        <v>23.08125</v>
      </c>
      <c r="T284" s="127" t="b">
        <f t="shared" si="50"/>
        <v>0</v>
      </c>
      <c r="U284" s="127" t="b">
        <f t="shared" si="51"/>
        <v>0</v>
      </c>
      <c r="V284" s="29">
        <f t="shared" si="52"/>
        <v>0</v>
      </c>
      <c r="W284" s="29">
        <f t="shared" si="53"/>
        <v>0</v>
      </c>
      <c r="X284" s="29">
        <f t="shared" si="54"/>
        <v>0</v>
      </c>
      <c r="Y284" s="29">
        <f t="shared" si="55"/>
        <v>0</v>
      </c>
    </row>
    <row r="285" spans="1:25" ht="20.25">
      <c r="A285" s="12">
        <v>283</v>
      </c>
      <c r="B285" s="20">
        <v>42710</v>
      </c>
      <c r="C285" s="21">
        <v>0.7020833333333334</v>
      </c>
      <c r="D285" s="22" t="s">
        <v>25</v>
      </c>
      <c r="E285" s="22" t="s">
        <v>25</v>
      </c>
      <c r="F285" s="35">
        <v>4.5</v>
      </c>
      <c r="G285" s="23">
        <v>42710</v>
      </c>
      <c r="H285" s="24">
        <v>0.1763888888888889</v>
      </c>
      <c r="I285" s="53" t="s">
        <v>154</v>
      </c>
      <c r="J285" s="17">
        <f t="shared" si="48"/>
        <v>0.5256944444444445</v>
      </c>
      <c r="K285" s="135"/>
      <c r="L285" s="142">
        <f t="shared" si="49"/>
        <v>1</v>
      </c>
      <c r="M285" s="98">
        <f>HOUR(J285)</f>
        <v>12</v>
      </c>
      <c r="N285" s="98">
        <f>MINUTE(J285)</f>
        <v>37</v>
      </c>
      <c r="R285" s="127">
        <f t="shared" si="56"/>
        <v>23.297916666666666</v>
      </c>
      <c r="S285" s="127">
        <f t="shared" si="57"/>
        <v>23.823611111111113</v>
      </c>
      <c r="T285" s="127" t="b">
        <f t="shared" si="50"/>
        <v>0</v>
      </c>
      <c r="U285" s="127" t="b">
        <f t="shared" si="51"/>
        <v>0</v>
      </c>
      <c r="V285" s="29">
        <f t="shared" si="52"/>
        <v>0</v>
      </c>
      <c r="W285" s="29">
        <f t="shared" si="53"/>
        <v>0</v>
      </c>
      <c r="X285" s="29">
        <f t="shared" si="54"/>
        <v>0</v>
      </c>
      <c r="Y285" s="29">
        <f t="shared" si="55"/>
        <v>0</v>
      </c>
    </row>
    <row r="286" spans="1:25" ht="20.25">
      <c r="A286" s="12">
        <v>284</v>
      </c>
      <c r="B286" s="20">
        <v>42710</v>
      </c>
      <c r="C286" s="21">
        <v>0.8805555555555555</v>
      </c>
      <c r="D286" s="22" t="s">
        <v>27</v>
      </c>
      <c r="E286" s="22" t="s">
        <v>399</v>
      </c>
      <c r="F286" s="35"/>
      <c r="G286" s="23"/>
      <c r="H286" s="24"/>
      <c r="I286" s="51" t="s">
        <v>148</v>
      </c>
      <c r="J286" s="17"/>
      <c r="K286" s="135"/>
      <c r="L286" s="142">
        <f t="shared" si="49"/>
        <v>0</v>
      </c>
      <c r="M286" s="98"/>
      <c r="N286" s="98"/>
      <c r="R286" s="127">
        <f t="shared" si="56"/>
        <v>23.119444444444444</v>
      </c>
      <c r="S286" s="127">
        <f t="shared" si="57"/>
        <v>24</v>
      </c>
      <c r="T286" s="127" t="b">
        <f t="shared" si="50"/>
        <v>0</v>
      </c>
      <c r="U286" s="127" t="b">
        <f t="shared" si="51"/>
        <v>0</v>
      </c>
      <c r="V286" s="29">
        <f t="shared" si="52"/>
        <v>0</v>
      </c>
      <c r="W286" s="29">
        <f t="shared" si="53"/>
        <v>0</v>
      </c>
      <c r="X286" s="29">
        <f t="shared" si="54"/>
        <v>0</v>
      </c>
      <c r="Y286" s="29">
        <f t="shared" si="55"/>
        <v>0</v>
      </c>
    </row>
    <row r="287" spans="1:25" ht="20.25">
      <c r="A287" s="69">
        <v>285</v>
      </c>
      <c r="B287" s="70">
        <v>42711</v>
      </c>
      <c r="C287" s="71">
        <v>0.20902777777777778</v>
      </c>
      <c r="D287" s="111" t="s">
        <v>51</v>
      </c>
      <c r="E287" s="73" t="s">
        <v>400</v>
      </c>
      <c r="F287" s="74">
        <v>6</v>
      </c>
      <c r="G287" s="70">
        <v>42712</v>
      </c>
      <c r="H287" s="71">
        <v>0.21875</v>
      </c>
      <c r="I287" s="77" t="s">
        <v>189</v>
      </c>
      <c r="J287" s="71">
        <f t="shared" si="48"/>
        <v>0.009722222222222215</v>
      </c>
      <c r="K287" s="134" t="s">
        <v>123</v>
      </c>
      <c r="L287" s="142">
        <f t="shared" si="49"/>
        <v>0</v>
      </c>
      <c r="M287" s="98">
        <f>HOUR(J287)</f>
        <v>0</v>
      </c>
      <c r="N287" s="98">
        <f>MINUTE(J287)</f>
        <v>14</v>
      </c>
      <c r="R287" s="127">
        <f t="shared" si="56"/>
        <v>23.790972222222223</v>
      </c>
      <c r="S287" s="127">
        <f t="shared" si="57"/>
        <v>23.78125</v>
      </c>
      <c r="T287" s="127" t="b">
        <f t="shared" si="50"/>
        <v>0</v>
      </c>
      <c r="U287" s="127">
        <f t="shared" si="51"/>
        <v>24.009722222222223</v>
      </c>
      <c r="V287" s="29">
        <f t="shared" si="52"/>
        <v>0</v>
      </c>
      <c r="W287" s="29">
        <f t="shared" si="53"/>
        <v>0</v>
      </c>
      <c r="X287" s="29">
        <f t="shared" si="54"/>
        <v>0</v>
      </c>
      <c r="Y287" s="29">
        <f t="shared" si="55"/>
        <v>14</v>
      </c>
    </row>
    <row r="288" spans="1:25" ht="20.25">
      <c r="A288" s="12">
        <v>286</v>
      </c>
      <c r="B288" s="13">
        <v>42711</v>
      </c>
      <c r="C288" s="14">
        <v>0.2354166666666667</v>
      </c>
      <c r="D288" s="110" t="s">
        <v>79</v>
      </c>
      <c r="E288" s="15" t="s">
        <v>79</v>
      </c>
      <c r="F288" s="33"/>
      <c r="G288" s="16"/>
      <c r="H288" s="17"/>
      <c r="I288" s="51" t="s">
        <v>148</v>
      </c>
      <c r="J288" s="17"/>
      <c r="K288" s="135"/>
      <c r="L288" s="142">
        <f t="shared" si="49"/>
        <v>0</v>
      </c>
      <c r="M288" s="98"/>
      <c r="N288" s="98"/>
      <c r="R288" s="127">
        <f t="shared" si="56"/>
        <v>23.764583333333334</v>
      </c>
      <c r="S288" s="127">
        <f t="shared" si="57"/>
        <v>24</v>
      </c>
      <c r="T288" s="127" t="b">
        <f t="shared" si="50"/>
        <v>0</v>
      </c>
      <c r="U288" s="127" t="b">
        <f t="shared" si="51"/>
        <v>0</v>
      </c>
      <c r="V288" s="29">
        <f t="shared" si="52"/>
        <v>0</v>
      </c>
      <c r="W288" s="29">
        <f t="shared" si="53"/>
        <v>0</v>
      </c>
      <c r="X288" s="29">
        <f t="shared" si="54"/>
        <v>0</v>
      </c>
      <c r="Y288" s="29">
        <f t="shared" si="55"/>
        <v>0</v>
      </c>
    </row>
    <row r="289" spans="1:25" ht="20.25">
      <c r="A289" s="12">
        <v>287</v>
      </c>
      <c r="B289" s="20">
        <v>42711</v>
      </c>
      <c r="C289" s="21">
        <v>0.9583333333333334</v>
      </c>
      <c r="D289" s="22" t="s">
        <v>397</v>
      </c>
      <c r="E289" s="25" t="s">
        <v>28</v>
      </c>
      <c r="F289" s="35"/>
      <c r="G289" s="23"/>
      <c r="H289" s="24"/>
      <c r="I289" s="51" t="s">
        <v>148</v>
      </c>
      <c r="J289" s="17"/>
      <c r="K289" s="135"/>
      <c r="L289" s="142">
        <f t="shared" si="49"/>
        <v>0</v>
      </c>
      <c r="M289" s="98"/>
      <c r="N289" s="98"/>
      <c r="R289" s="127">
        <f t="shared" si="56"/>
        <v>23.041666666666668</v>
      </c>
      <c r="S289" s="127">
        <f t="shared" si="57"/>
        <v>24</v>
      </c>
      <c r="T289" s="127" t="b">
        <f t="shared" si="50"/>
        <v>0</v>
      </c>
      <c r="U289" s="127" t="b">
        <f t="shared" si="51"/>
        <v>0</v>
      </c>
      <c r="V289" s="29">
        <f t="shared" si="52"/>
        <v>0</v>
      </c>
      <c r="W289" s="29">
        <f t="shared" si="53"/>
        <v>0</v>
      </c>
      <c r="X289" s="29">
        <f t="shared" si="54"/>
        <v>0</v>
      </c>
      <c r="Y289" s="29">
        <f t="shared" si="55"/>
        <v>0</v>
      </c>
    </row>
    <row r="290" spans="1:25" ht="20.25">
      <c r="A290" s="12">
        <v>288</v>
      </c>
      <c r="B290" s="13">
        <v>42712</v>
      </c>
      <c r="C290" s="14">
        <v>0.02847222222222222</v>
      </c>
      <c r="D290" s="112" t="s">
        <v>113</v>
      </c>
      <c r="E290" s="15" t="s">
        <v>113</v>
      </c>
      <c r="F290" s="33">
        <v>5</v>
      </c>
      <c r="G290" s="16">
        <v>42713</v>
      </c>
      <c r="H290" s="17">
        <v>0.42083333333333334</v>
      </c>
      <c r="I290" s="50" t="s">
        <v>299</v>
      </c>
      <c r="J290" s="17">
        <f t="shared" si="48"/>
        <v>0.3923611111111111</v>
      </c>
      <c r="K290" s="135"/>
      <c r="L290" s="142">
        <f t="shared" si="49"/>
        <v>0</v>
      </c>
      <c r="M290" s="98"/>
      <c r="N290" s="98"/>
      <c r="R290" s="127">
        <f t="shared" si="56"/>
        <v>23.971527777777776</v>
      </c>
      <c r="S290" s="127">
        <f t="shared" si="57"/>
        <v>23.579166666666666</v>
      </c>
      <c r="T290" s="127" t="b">
        <f t="shared" si="50"/>
        <v>0</v>
      </c>
      <c r="U290" s="127">
        <f t="shared" si="51"/>
        <v>24.39236111111111</v>
      </c>
      <c r="V290" s="29">
        <f t="shared" si="52"/>
        <v>0</v>
      </c>
      <c r="W290" s="29">
        <f t="shared" si="53"/>
        <v>0</v>
      </c>
      <c r="X290" s="29">
        <f t="shared" si="54"/>
        <v>9</v>
      </c>
      <c r="Y290" s="29">
        <f t="shared" si="55"/>
        <v>25</v>
      </c>
    </row>
    <row r="291" spans="1:25" ht="20.25">
      <c r="A291" s="69">
        <v>289</v>
      </c>
      <c r="B291" s="70">
        <v>42712</v>
      </c>
      <c r="C291" s="71">
        <v>0.5819444444444445</v>
      </c>
      <c r="D291" s="113" t="s">
        <v>19</v>
      </c>
      <c r="E291" s="73" t="s">
        <v>401</v>
      </c>
      <c r="F291" s="74">
        <v>7.8</v>
      </c>
      <c r="G291" s="70">
        <v>42712</v>
      </c>
      <c r="H291" s="71">
        <v>0.7352546296296296</v>
      </c>
      <c r="I291" s="77" t="s">
        <v>290</v>
      </c>
      <c r="J291" s="71">
        <f t="shared" si="48"/>
        <v>0.15331018518518513</v>
      </c>
      <c r="K291" s="134" t="s">
        <v>123</v>
      </c>
      <c r="L291" s="142">
        <f t="shared" si="49"/>
        <v>1</v>
      </c>
      <c r="M291" s="98">
        <f>HOUR(J291)</f>
        <v>3</v>
      </c>
      <c r="N291" s="98">
        <f>MINUTE(J291)</f>
        <v>40</v>
      </c>
      <c r="R291" s="127">
        <f t="shared" si="56"/>
        <v>23.418055555555554</v>
      </c>
      <c r="S291" s="127">
        <f t="shared" si="57"/>
        <v>23.26474537037037</v>
      </c>
      <c r="T291" s="127" t="b">
        <f t="shared" si="50"/>
        <v>0</v>
      </c>
      <c r="U291" s="127" t="b">
        <f t="shared" si="51"/>
        <v>0</v>
      </c>
      <c r="V291" s="29">
        <f t="shared" si="52"/>
        <v>0</v>
      </c>
      <c r="W291" s="29">
        <f t="shared" si="53"/>
        <v>0</v>
      </c>
      <c r="X291" s="29">
        <f t="shared" si="54"/>
        <v>0</v>
      </c>
      <c r="Y291" s="29">
        <f t="shared" si="55"/>
        <v>0</v>
      </c>
    </row>
    <row r="292" spans="1:25" ht="20.25">
      <c r="A292" s="12">
        <v>290</v>
      </c>
      <c r="B292" s="13">
        <v>42712</v>
      </c>
      <c r="C292" s="14">
        <v>0.6631944444444444</v>
      </c>
      <c r="D292" s="112" t="s">
        <v>38</v>
      </c>
      <c r="E292" s="15" t="s">
        <v>384</v>
      </c>
      <c r="F292" s="33">
        <v>5.1</v>
      </c>
      <c r="G292" s="16">
        <v>42712</v>
      </c>
      <c r="H292" s="17">
        <v>0.1375</v>
      </c>
      <c r="I292" s="54" t="s">
        <v>284</v>
      </c>
      <c r="J292" s="17">
        <f t="shared" si="48"/>
        <v>0.5256944444444445</v>
      </c>
      <c r="K292" s="135"/>
      <c r="L292" s="142">
        <f t="shared" si="49"/>
        <v>1</v>
      </c>
      <c r="M292" s="98">
        <f>HOUR(J292)</f>
        <v>12</v>
      </c>
      <c r="N292" s="98">
        <f>MINUTE(J292)</f>
        <v>37</v>
      </c>
      <c r="R292" s="127">
        <f t="shared" si="56"/>
        <v>23.336805555555557</v>
      </c>
      <c r="S292" s="127">
        <f t="shared" si="57"/>
        <v>23.8625</v>
      </c>
      <c r="T292" s="127" t="b">
        <f t="shared" si="50"/>
        <v>0</v>
      </c>
      <c r="U292" s="127" t="b">
        <f t="shared" si="51"/>
        <v>0</v>
      </c>
      <c r="V292" s="29">
        <f t="shared" si="52"/>
        <v>0</v>
      </c>
      <c r="W292" s="29">
        <f t="shared" si="53"/>
        <v>0</v>
      </c>
      <c r="X292" s="29">
        <f t="shared" si="54"/>
        <v>0</v>
      </c>
      <c r="Y292" s="29">
        <f t="shared" si="55"/>
        <v>0</v>
      </c>
    </row>
    <row r="293" spans="1:25" ht="20.25">
      <c r="A293" s="12">
        <v>291</v>
      </c>
      <c r="B293" s="20">
        <v>42712</v>
      </c>
      <c r="C293" s="21">
        <v>0.7034722222222222</v>
      </c>
      <c r="D293" s="22" t="s">
        <v>29</v>
      </c>
      <c r="E293" s="25" t="s">
        <v>29</v>
      </c>
      <c r="F293" s="35">
        <v>4.4</v>
      </c>
      <c r="G293" s="23">
        <v>42712</v>
      </c>
      <c r="H293" s="24">
        <v>0.2881944444444445</v>
      </c>
      <c r="I293" s="53" t="s">
        <v>283</v>
      </c>
      <c r="J293" s="17">
        <f t="shared" si="48"/>
        <v>0.4152777777777777</v>
      </c>
      <c r="K293" s="135"/>
      <c r="L293" s="142">
        <f t="shared" si="49"/>
        <v>1</v>
      </c>
      <c r="M293" s="98">
        <f>HOUR(J293)</f>
        <v>9</v>
      </c>
      <c r="N293" s="98">
        <f>MINUTE(J293)</f>
        <v>58</v>
      </c>
      <c r="R293" s="127">
        <f t="shared" si="56"/>
        <v>23.29652777777778</v>
      </c>
      <c r="S293" s="127">
        <f t="shared" si="57"/>
        <v>23.711805555555557</v>
      </c>
      <c r="T293" s="127" t="b">
        <f t="shared" si="50"/>
        <v>0</v>
      </c>
      <c r="U293" s="127" t="b">
        <f t="shared" si="51"/>
        <v>0</v>
      </c>
      <c r="V293" s="29">
        <f t="shared" si="52"/>
        <v>0</v>
      </c>
      <c r="W293" s="29">
        <f t="shared" si="53"/>
        <v>0</v>
      </c>
      <c r="X293" s="29">
        <f t="shared" si="54"/>
        <v>0</v>
      </c>
      <c r="Y293" s="29">
        <f t="shared" si="55"/>
        <v>0</v>
      </c>
    </row>
    <row r="294" spans="1:25" ht="20.25">
      <c r="A294" s="12">
        <v>292</v>
      </c>
      <c r="B294" s="13">
        <v>42714</v>
      </c>
      <c r="C294" s="14">
        <v>0.8909722222222222</v>
      </c>
      <c r="D294" s="110" t="s">
        <v>47</v>
      </c>
      <c r="E294" s="15" t="s">
        <v>8</v>
      </c>
      <c r="F294" s="34"/>
      <c r="G294" s="19">
        <v>42712</v>
      </c>
      <c r="H294" s="57">
        <v>0.41805555555555557</v>
      </c>
      <c r="I294" s="51" t="s">
        <v>302</v>
      </c>
      <c r="J294" s="57">
        <f t="shared" si="48"/>
        <v>0.4729166666666666</v>
      </c>
      <c r="K294" s="92" t="s">
        <v>188</v>
      </c>
      <c r="L294" s="142">
        <f t="shared" si="49"/>
        <v>0</v>
      </c>
      <c r="M294" s="98"/>
      <c r="N294" s="98"/>
      <c r="R294" s="127">
        <f t="shared" si="56"/>
        <v>23.10902777777778</v>
      </c>
      <c r="S294" s="127">
        <f t="shared" si="57"/>
        <v>23.581944444444446</v>
      </c>
      <c r="T294" s="127" t="b">
        <f t="shared" si="50"/>
        <v>0</v>
      </c>
      <c r="U294" s="127" t="b">
        <f t="shared" si="51"/>
        <v>0</v>
      </c>
      <c r="V294" s="29">
        <f t="shared" si="52"/>
        <v>0</v>
      </c>
      <c r="W294" s="29">
        <f t="shared" si="53"/>
        <v>0</v>
      </c>
      <c r="X294" s="29">
        <f t="shared" si="54"/>
        <v>0</v>
      </c>
      <c r="Y294" s="29">
        <f t="shared" si="55"/>
        <v>0</v>
      </c>
    </row>
    <row r="295" spans="1:25" ht="20.25">
      <c r="A295" s="12">
        <v>293</v>
      </c>
      <c r="B295" s="20">
        <v>42715</v>
      </c>
      <c r="C295" s="21">
        <v>0.720138888888889</v>
      </c>
      <c r="D295" s="22" t="s">
        <v>30</v>
      </c>
      <c r="E295" s="25" t="s">
        <v>30</v>
      </c>
      <c r="F295" s="35"/>
      <c r="G295" s="23"/>
      <c r="H295" s="24"/>
      <c r="I295" s="51" t="s">
        <v>148</v>
      </c>
      <c r="J295" s="17"/>
      <c r="K295" s="135"/>
      <c r="L295" s="142">
        <f t="shared" si="49"/>
        <v>0</v>
      </c>
      <c r="M295" s="98"/>
      <c r="N295" s="98"/>
      <c r="R295" s="127">
        <f t="shared" si="56"/>
        <v>23.27986111111111</v>
      </c>
      <c r="S295" s="127">
        <f t="shared" si="57"/>
        <v>24</v>
      </c>
      <c r="T295" s="127" t="b">
        <f t="shared" si="50"/>
        <v>0</v>
      </c>
      <c r="U295" s="127" t="b">
        <f t="shared" si="51"/>
        <v>0</v>
      </c>
      <c r="V295" s="29">
        <f t="shared" si="52"/>
        <v>0</v>
      </c>
      <c r="W295" s="29">
        <f t="shared" si="53"/>
        <v>0</v>
      </c>
      <c r="X295" s="29">
        <f t="shared" si="54"/>
        <v>0</v>
      </c>
      <c r="Y295" s="29">
        <f t="shared" si="55"/>
        <v>0</v>
      </c>
    </row>
    <row r="296" spans="1:25" ht="20.25">
      <c r="A296" s="69">
        <v>294</v>
      </c>
      <c r="B296" s="70">
        <v>42715</v>
      </c>
      <c r="C296" s="71">
        <v>0.8652777777777777</v>
      </c>
      <c r="D296" s="113" t="s">
        <v>25</v>
      </c>
      <c r="E296" s="73" t="s">
        <v>380</v>
      </c>
      <c r="F296" s="74">
        <v>4.9</v>
      </c>
      <c r="G296" s="70">
        <v>42715</v>
      </c>
      <c r="H296" s="71">
        <v>0.8729166666666667</v>
      </c>
      <c r="I296" s="77" t="s">
        <v>178</v>
      </c>
      <c r="J296" s="71">
        <f t="shared" si="48"/>
        <v>0.007638888888888973</v>
      </c>
      <c r="K296" s="134" t="s">
        <v>123</v>
      </c>
      <c r="L296" s="142">
        <f t="shared" si="49"/>
        <v>1</v>
      </c>
      <c r="M296" s="98">
        <f>HOUR(J296)</f>
        <v>0</v>
      </c>
      <c r="N296" s="98">
        <f>MINUTE(J296)</f>
        <v>11</v>
      </c>
      <c r="R296" s="127">
        <f t="shared" si="56"/>
        <v>23.134722222222223</v>
      </c>
      <c r="S296" s="127">
        <f t="shared" si="57"/>
        <v>23.127083333333335</v>
      </c>
      <c r="T296" s="127" t="b">
        <f t="shared" si="50"/>
        <v>0</v>
      </c>
      <c r="U296" s="127" t="b">
        <f t="shared" si="51"/>
        <v>0</v>
      </c>
      <c r="V296" s="29">
        <f t="shared" si="52"/>
        <v>0</v>
      </c>
      <c r="W296" s="29">
        <f t="shared" si="53"/>
        <v>0</v>
      </c>
      <c r="X296" s="29">
        <f t="shared" si="54"/>
        <v>0</v>
      </c>
      <c r="Y296" s="29">
        <f t="shared" si="55"/>
        <v>0</v>
      </c>
    </row>
    <row r="297" spans="1:25" ht="20.25">
      <c r="A297" s="12">
        <v>295</v>
      </c>
      <c r="B297" s="13">
        <v>42716</v>
      </c>
      <c r="C297" s="14">
        <v>0.19375</v>
      </c>
      <c r="D297" s="112" t="s">
        <v>38</v>
      </c>
      <c r="E297" s="15" t="s">
        <v>384</v>
      </c>
      <c r="F297" s="33">
        <v>4.5</v>
      </c>
      <c r="G297" s="16">
        <v>42715</v>
      </c>
      <c r="H297" s="17">
        <v>0.8444444444444444</v>
      </c>
      <c r="I297" s="50" t="s">
        <v>150</v>
      </c>
      <c r="J297" s="17">
        <f t="shared" si="48"/>
        <v>0.6506944444444445</v>
      </c>
      <c r="K297" s="135"/>
      <c r="L297" s="142">
        <f t="shared" si="49"/>
        <v>0</v>
      </c>
      <c r="M297" s="98"/>
      <c r="N297" s="98"/>
      <c r="R297" s="127">
        <f t="shared" si="56"/>
        <v>23.80625</v>
      </c>
      <c r="S297" s="127">
        <f t="shared" si="57"/>
        <v>23.155555555555555</v>
      </c>
      <c r="T297" s="127">
        <f t="shared" si="50"/>
        <v>23.349305555555556</v>
      </c>
      <c r="U297" s="127" t="b">
        <f t="shared" si="51"/>
        <v>0</v>
      </c>
      <c r="V297" s="29">
        <f t="shared" si="52"/>
        <v>8</v>
      </c>
      <c r="W297" s="29">
        <f t="shared" si="53"/>
        <v>23</v>
      </c>
      <c r="X297" s="29">
        <f t="shared" si="54"/>
        <v>0</v>
      </c>
      <c r="Y297" s="29">
        <f t="shared" si="55"/>
        <v>0</v>
      </c>
    </row>
    <row r="298" spans="1:25" ht="20.25">
      <c r="A298" s="69">
        <v>296</v>
      </c>
      <c r="B298" s="70">
        <v>42716</v>
      </c>
      <c r="C298" s="71">
        <v>0.43194444444444446</v>
      </c>
      <c r="D298" s="111" t="s">
        <v>47</v>
      </c>
      <c r="E298" s="73" t="s">
        <v>413</v>
      </c>
      <c r="F298" s="74">
        <v>4.5</v>
      </c>
      <c r="G298" s="70">
        <v>42716</v>
      </c>
      <c r="H298" s="71">
        <v>0.4680555555555555</v>
      </c>
      <c r="I298" s="77" t="s">
        <v>309</v>
      </c>
      <c r="J298" s="71">
        <f t="shared" si="48"/>
        <v>0.03611111111111104</v>
      </c>
      <c r="K298" s="134" t="s">
        <v>123</v>
      </c>
      <c r="L298" s="142">
        <f t="shared" si="49"/>
        <v>1</v>
      </c>
      <c r="M298" s="98">
        <f>HOUR(J298)</f>
        <v>0</v>
      </c>
      <c r="N298" s="98">
        <f>MINUTE(J298)</f>
        <v>52</v>
      </c>
      <c r="R298" s="127">
        <f t="shared" si="56"/>
        <v>23.568055555555556</v>
      </c>
      <c r="S298" s="127">
        <f t="shared" si="57"/>
        <v>23.531944444444445</v>
      </c>
      <c r="T298" s="127" t="b">
        <f t="shared" si="50"/>
        <v>0</v>
      </c>
      <c r="U298" s="127" t="b">
        <f t="shared" si="51"/>
        <v>0</v>
      </c>
      <c r="V298" s="29">
        <f t="shared" si="52"/>
        <v>0</v>
      </c>
      <c r="W298" s="29">
        <f t="shared" si="53"/>
        <v>0</v>
      </c>
      <c r="X298" s="29">
        <f t="shared" si="54"/>
        <v>0</v>
      </c>
      <c r="Y298" s="29">
        <f t="shared" si="55"/>
        <v>0</v>
      </c>
    </row>
    <row r="299" spans="1:25" ht="20.25">
      <c r="A299" s="69">
        <v>297</v>
      </c>
      <c r="B299" s="78">
        <v>42716</v>
      </c>
      <c r="C299" s="79">
        <v>0.55625</v>
      </c>
      <c r="D299" s="80" t="s">
        <v>17</v>
      </c>
      <c r="E299" s="83" t="s">
        <v>31</v>
      </c>
      <c r="F299" s="81">
        <v>3.3</v>
      </c>
      <c r="G299" s="78">
        <v>42716</v>
      </c>
      <c r="H299" s="79">
        <v>0.6840277777777778</v>
      </c>
      <c r="I299" s="82" t="s">
        <v>310</v>
      </c>
      <c r="J299" s="71">
        <f t="shared" si="48"/>
        <v>0.12777777777777777</v>
      </c>
      <c r="K299" s="134" t="s">
        <v>123</v>
      </c>
      <c r="L299" s="142">
        <f t="shared" si="49"/>
        <v>1</v>
      </c>
      <c r="M299" s="98">
        <f>HOUR(J299)</f>
        <v>3</v>
      </c>
      <c r="N299" s="98">
        <f>MINUTE(J299)</f>
        <v>4</v>
      </c>
      <c r="R299" s="127">
        <f t="shared" si="56"/>
        <v>23.44375</v>
      </c>
      <c r="S299" s="127">
        <f t="shared" si="57"/>
        <v>23.31597222222222</v>
      </c>
      <c r="T299" s="127" t="b">
        <f t="shared" si="50"/>
        <v>0</v>
      </c>
      <c r="U299" s="127" t="b">
        <f t="shared" si="51"/>
        <v>0</v>
      </c>
      <c r="V299" s="29">
        <f t="shared" si="52"/>
        <v>0</v>
      </c>
      <c r="W299" s="29">
        <f t="shared" si="53"/>
        <v>0</v>
      </c>
      <c r="X299" s="29">
        <f t="shared" si="54"/>
        <v>0</v>
      </c>
      <c r="Y299" s="29">
        <f t="shared" si="55"/>
        <v>0</v>
      </c>
    </row>
    <row r="300" spans="1:25" ht="20.25">
      <c r="A300" s="69">
        <v>298</v>
      </c>
      <c r="B300" s="70">
        <v>42716</v>
      </c>
      <c r="C300" s="71">
        <v>0.8131944444444444</v>
      </c>
      <c r="D300" s="111" t="s">
        <v>45</v>
      </c>
      <c r="E300" s="73" t="s">
        <v>45</v>
      </c>
      <c r="F300" s="74">
        <v>5</v>
      </c>
      <c r="G300" s="70">
        <v>42717</v>
      </c>
      <c r="H300" s="71">
        <v>0.016666666666666666</v>
      </c>
      <c r="I300" s="77" t="s">
        <v>311</v>
      </c>
      <c r="J300" s="71">
        <f t="shared" si="48"/>
        <v>0.7965277777777777</v>
      </c>
      <c r="K300" s="134" t="s">
        <v>123</v>
      </c>
      <c r="L300" s="142">
        <f t="shared" si="49"/>
        <v>0</v>
      </c>
      <c r="M300" s="98">
        <f>HOUR(J300)</f>
        <v>19</v>
      </c>
      <c r="N300" s="98">
        <f>MINUTE(J300)</f>
        <v>7</v>
      </c>
      <c r="R300" s="127">
        <f t="shared" si="56"/>
        <v>23.186805555555555</v>
      </c>
      <c r="S300" s="127">
        <f t="shared" si="57"/>
        <v>23.983333333333334</v>
      </c>
      <c r="T300" s="127" t="b">
        <f t="shared" si="50"/>
        <v>0</v>
      </c>
      <c r="U300" s="127">
        <f t="shared" si="51"/>
        <v>23.20347222222222</v>
      </c>
      <c r="V300" s="29">
        <f t="shared" si="52"/>
        <v>0</v>
      </c>
      <c r="W300" s="29">
        <f t="shared" si="53"/>
        <v>0</v>
      </c>
      <c r="X300" s="29">
        <f t="shared" si="54"/>
        <v>4</v>
      </c>
      <c r="Y300" s="29">
        <f t="shared" si="55"/>
        <v>53</v>
      </c>
    </row>
    <row r="301" spans="1:25" ht="20.25">
      <c r="A301" s="12">
        <v>299</v>
      </c>
      <c r="B301" s="13">
        <v>42716</v>
      </c>
      <c r="C301" s="14">
        <v>0.975</v>
      </c>
      <c r="D301" s="110" t="s">
        <v>17</v>
      </c>
      <c r="E301" s="15" t="s">
        <v>17</v>
      </c>
      <c r="F301" s="33"/>
      <c r="G301" s="16">
        <v>42717</v>
      </c>
      <c r="H301" s="17">
        <v>0.9708333333333333</v>
      </c>
      <c r="I301" s="51" t="s">
        <v>406</v>
      </c>
      <c r="J301" s="17">
        <f t="shared" si="48"/>
        <v>0.004166666666666652</v>
      </c>
      <c r="K301" s="135" t="s">
        <v>188</v>
      </c>
      <c r="L301" s="142">
        <f t="shared" si="49"/>
        <v>0</v>
      </c>
      <c r="M301" s="98"/>
      <c r="N301" s="98"/>
      <c r="R301" s="127">
        <f t="shared" si="56"/>
        <v>23.025</v>
      </c>
      <c r="S301" s="127">
        <f t="shared" si="57"/>
        <v>23.029166666666665</v>
      </c>
      <c r="T301" s="127" t="b">
        <f t="shared" si="50"/>
        <v>0</v>
      </c>
      <c r="U301" s="127">
        <f t="shared" si="51"/>
        <v>23.995833333333334</v>
      </c>
      <c r="V301" s="29">
        <f t="shared" si="52"/>
        <v>0</v>
      </c>
      <c r="W301" s="29">
        <f t="shared" si="53"/>
        <v>0</v>
      </c>
      <c r="X301" s="29">
        <f t="shared" si="54"/>
        <v>23</v>
      </c>
      <c r="Y301" s="29">
        <f t="shared" si="55"/>
        <v>54</v>
      </c>
    </row>
    <row r="302" spans="1:25" ht="20.25">
      <c r="A302" s="12">
        <v>300</v>
      </c>
      <c r="B302" s="13">
        <v>42717</v>
      </c>
      <c r="C302" s="14">
        <v>0.027777777777777776</v>
      </c>
      <c r="D302" s="110" t="s">
        <v>79</v>
      </c>
      <c r="E302" s="15" t="s">
        <v>79</v>
      </c>
      <c r="F302" s="33"/>
      <c r="G302" s="16"/>
      <c r="H302" s="17"/>
      <c r="I302" s="51" t="s">
        <v>148</v>
      </c>
      <c r="J302" s="17"/>
      <c r="K302" s="135"/>
      <c r="L302" s="142">
        <f t="shared" si="49"/>
        <v>0</v>
      </c>
      <c r="M302" s="98"/>
      <c r="N302" s="98"/>
      <c r="R302" s="127">
        <f t="shared" si="56"/>
        <v>23.97222222222222</v>
      </c>
      <c r="S302" s="127">
        <f t="shared" si="57"/>
        <v>24</v>
      </c>
      <c r="T302" s="127" t="b">
        <f t="shared" si="50"/>
        <v>0</v>
      </c>
      <c r="U302" s="127" t="b">
        <f t="shared" si="51"/>
        <v>0</v>
      </c>
      <c r="V302" s="29">
        <f t="shared" si="52"/>
        <v>0</v>
      </c>
      <c r="W302" s="29">
        <f t="shared" si="53"/>
        <v>0</v>
      </c>
      <c r="X302" s="29">
        <f t="shared" si="54"/>
        <v>0</v>
      </c>
      <c r="Y302" s="29">
        <f t="shared" si="55"/>
        <v>0</v>
      </c>
    </row>
    <row r="303" spans="1:25" ht="20.25">
      <c r="A303" s="12">
        <v>301</v>
      </c>
      <c r="B303" s="13">
        <v>42717</v>
      </c>
      <c r="C303" s="14">
        <v>0.3763888888888889</v>
      </c>
      <c r="D303" s="110" t="s">
        <v>36</v>
      </c>
      <c r="E303" s="15" t="s">
        <v>87</v>
      </c>
      <c r="F303" s="33"/>
      <c r="G303" s="16"/>
      <c r="H303" s="17"/>
      <c r="I303" s="51" t="s">
        <v>407</v>
      </c>
      <c r="J303" s="17">
        <f t="shared" si="48"/>
        <v>0.3763888888888889</v>
      </c>
      <c r="K303" s="135" t="s">
        <v>188</v>
      </c>
      <c r="L303" s="142">
        <f t="shared" si="49"/>
        <v>0</v>
      </c>
      <c r="M303" s="98"/>
      <c r="N303" s="98"/>
      <c r="R303" s="127">
        <f t="shared" si="56"/>
        <v>23.62361111111111</v>
      </c>
      <c r="S303" s="127">
        <f t="shared" si="57"/>
        <v>24</v>
      </c>
      <c r="T303" s="127" t="b">
        <f t="shared" si="50"/>
        <v>0</v>
      </c>
      <c r="U303" s="127" t="b">
        <f t="shared" si="51"/>
        <v>0</v>
      </c>
      <c r="V303" s="29">
        <f t="shared" si="52"/>
        <v>0</v>
      </c>
      <c r="W303" s="29">
        <f t="shared" si="53"/>
        <v>0</v>
      </c>
      <c r="X303" s="29">
        <f t="shared" si="54"/>
        <v>0</v>
      </c>
      <c r="Y303" s="29">
        <f t="shared" si="55"/>
        <v>0</v>
      </c>
    </row>
    <row r="304" spans="1:25" ht="20.25">
      <c r="A304" s="12">
        <v>302</v>
      </c>
      <c r="B304" s="13">
        <v>42717</v>
      </c>
      <c r="C304" s="14">
        <v>0.6993055555555556</v>
      </c>
      <c r="D304" s="110" t="s">
        <v>335</v>
      </c>
      <c r="E304" s="15" t="s">
        <v>94</v>
      </c>
      <c r="F304" s="33">
        <v>4.5</v>
      </c>
      <c r="G304" s="16">
        <v>42716</v>
      </c>
      <c r="H304" s="17">
        <v>0.6361111111111112</v>
      </c>
      <c r="I304" s="50" t="s">
        <v>323</v>
      </c>
      <c r="J304" s="17">
        <f t="shared" si="48"/>
        <v>0.06319444444444444</v>
      </c>
      <c r="K304" s="135"/>
      <c r="L304" s="142">
        <f t="shared" si="49"/>
        <v>0</v>
      </c>
      <c r="M304" s="98"/>
      <c r="N304" s="98"/>
      <c r="R304" s="127">
        <f t="shared" si="56"/>
        <v>23.300694444444446</v>
      </c>
      <c r="S304" s="127">
        <f t="shared" si="57"/>
        <v>23.363888888888887</v>
      </c>
      <c r="T304" s="127">
        <f t="shared" si="50"/>
        <v>24.06319444444444</v>
      </c>
      <c r="U304" s="127" t="b">
        <f t="shared" si="51"/>
        <v>0</v>
      </c>
      <c r="V304" s="29">
        <f t="shared" si="52"/>
        <v>1</v>
      </c>
      <c r="W304" s="29">
        <f t="shared" si="53"/>
        <v>31</v>
      </c>
      <c r="X304" s="29">
        <f t="shared" si="54"/>
        <v>0</v>
      </c>
      <c r="Y304" s="29">
        <f t="shared" si="55"/>
        <v>0</v>
      </c>
    </row>
    <row r="305" spans="1:25" ht="20.25">
      <c r="A305" s="12">
        <v>303</v>
      </c>
      <c r="B305" s="13">
        <v>42717</v>
      </c>
      <c r="C305" s="14">
        <v>0.7284722222222223</v>
      </c>
      <c r="D305" s="110" t="s">
        <v>367</v>
      </c>
      <c r="E305" s="15" t="s">
        <v>408</v>
      </c>
      <c r="F305" s="33">
        <v>3.9</v>
      </c>
      <c r="G305" s="16">
        <v>42717</v>
      </c>
      <c r="H305" s="17">
        <v>0.14583333333333334</v>
      </c>
      <c r="I305" s="50" t="s">
        <v>92</v>
      </c>
      <c r="J305" s="17">
        <f t="shared" si="48"/>
        <v>0.5826388888888889</v>
      </c>
      <c r="K305" s="135"/>
      <c r="L305" s="142">
        <f t="shared" si="49"/>
        <v>1</v>
      </c>
      <c r="M305" s="98">
        <f>HOUR(J305)</f>
        <v>13</v>
      </c>
      <c r="N305" s="98">
        <f>MINUTE(J305)</f>
        <v>59</v>
      </c>
      <c r="R305" s="127">
        <f t="shared" si="56"/>
        <v>23.271527777777777</v>
      </c>
      <c r="S305" s="127">
        <f t="shared" si="57"/>
        <v>23.854166666666668</v>
      </c>
      <c r="T305" s="127" t="b">
        <f t="shared" si="50"/>
        <v>0</v>
      </c>
      <c r="U305" s="127" t="b">
        <f t="shared" si="51"/>
        <v>0</v>
      </c>
      <c r="V305" s="29">
        <f t="shared" si="52"/>
        <v>0</v>
      </c>
      <c r="W305" s="29">
        <f t="shared" si="53"/>
        <v>0</v>
      </c>
      <c r="X305" s="29">
        <f t="shared" si="54"/>
        <v>0</v>
      </c>
      <c r="Y305" s="29">
        <f t="shared" si="55"/>
        <v>0</v>
      </c>
    </row>
    <row r="306" spans="1:25" ht="20.25">
      <c r="A306" s="12">
        <v>304</v>
      </c>
      <c r="B306" s="13">
        <v>42717</v>
      </c>
      <c r="C306" s="14">
        <v>0.8076388888888889</v>
      </c>
      <c r="D306" s="112" t="s">
        <v>158</v>
      </c>
      <c r="E306" s="15" t="s">
        <v>159</v>
      </c>
      <c r="F306" s="33">
        <v>3.7</v>
      </c>
      <c r="G306" s="16">
        <v>42717</v>
      </c>
      <c r="H306" s="17">
        <v>0.6402777777777778</v>
      </c>
      <c r="I306" s="50" t="s">
        <v>179</v>
      </c>
      <c r="J306" s="17">
        <f t="shared" si="48"/>
        <v>0.16736111111111107</v>
      </c>
      <c r="K306" s="135"/>
      <c r="L306" s="142">
        <f t="shared" si="49"/>
        <v>1</v>
      </c>
      <c r="M306" s="98">
        <f>HOUR(J306)</f>
        <v>4</v>
      </c>
      <c r="N306" s="98">
        <f>MINUTE(J306)</f>
        <v>1</v>
      </c>
      <c r="R306" s="127">
        <f t="shared" si="56"/>
        <v>23.19236111111111</v>
      </c>
      <c r="S306" s="127">
        <f t="shared" si="57"/>
        <v>23.35972222222222</v>
      </c>
      <c r="T306" s="127" t="b">
        <f t="shared" si="50"/>
        <v>0</v>
      </c>
      <c r="U306" s="127" t="b">
        <f t="shared" si="51"/>
        <v>0</v>
      </c>
      <c r="V306" s="29">
        <f t="shared" si="52"/>
        <v>0</v>
      </c>
      <c r="W306" s="29">
        <f t="shared" si="53"/>
        <v>0</v>
      </c>
      <c r="X306" s="29">
        <f t="shared" si="54"/>
        <v>0</v>
      </c>
      <c r="Y306" s="29">
        <f t="shared" si="55"/>
        <v>0</v>
      </c>
    </row>
    <row r="307" spans="1:25" ht="20.25">
      <c r="A307" s="12">
        <v>305</v>
      </c>
      <c r="B307" s="13">
        <v>42718</v>
      </c>
      <c r="C307" s="14">
        <v>0.15208333333333332</v>
      </c>
      <c r="D307" s="112" t="s">
        <v>155</v>
      </c>
      <c r="E307" s="15" t="s">
        <v>155</v>
      </c>
      <c r="F307" s="33">
        <v>4.5</v>
      </c>
      <c r="G307" s="16">
        <v>42716</v>
      </c>
      <c r="H307" s="17">
        <v>0.9416666666666668</v>
      </c>
      <c r="I307" s="50" t="s">
        <v>324</v>
      </c>
      <c r="J307" s="17">
        <f t="shared" si="48"/>
        <v>0.7895833333333334</v>
      </c>
      <c r="K307" s="135"/>
      <c r="L307" s="142">
        <f t="shared" si="49"/>
        <v>0</v>
      </c>
      <c r="M307" s="98"/>
      <c r="N307" s="98"/>
      <c r="R307" s="127">
        <f t="shared" si="56"/>
        <v>23.847916666666666</v>
      </c>
      <c r="S307" s="127">
        <f t="shared" si="57"/>
        <v>23.058333333333334</v>
      </c>
      <c r="T307" s="127" t="b">
        <f t="shared" si="50"/>
        <v>0</v>
      </c>
      <c r="U307" s="127" t="b">
        <f t="shared" si="51"/>
        <v>0</v>
      </c>
      <c r="V307" s="29">
        <f t="shared" si="52"/>
        <v>0</v>
      </c>
      <c r="W307" s="29">
        <f t="shared" si="53"/>
        <v>0</v>
      </c>
      <c r="X307" s="29">
        <f t="shared" si="54"/>
        <v>0</v>
      </c>
      <c r="Y307" s="29">
        <f t="shared" si="55"/>
        <v>0</v>
      </c>
    </row>
    <row r="308" spans="1:25" ht="20.25">
      <c r="A308" s="12">
        <v>306</v>
      </c>
      <c r="B308" s="13">
        <v>42718</v>
      </c>
      <c r="C308" s="14">
        <v>0.38125</v>
      </c>
      <c r="D308" s="110" t="s">
        <v>149</v>
      </c>
      <c r="E308" s="15" t="s">
        <v>149</v>
      </c>
      <c r="F308" s="33"/>
      <c r="G308" s="16">
        <v>42718</v>
      </c>
      <c r="H308" s="17">
        <v>0.4222222222222222</v>
      </c>
      <c r="I308" s="51" t="s">
        <v>409</v>
      </c>
      <c r="J308" s="17">
        <f t="shared" si="48"/>
        <v>0.04097222222222224</v>
      </c>
      <c r="K308" s="135" t="s">
        <v>188</v>
      </c>
      <c r="L308" s="142">
        <f t="shared" si="49"/>
        <v>1</v>
      </c>
      <c r="M308" s="98">
        <f>HOUR(J308)</f>
        <v>0</v>
      </c>
      <c r="N308" s="98">
        <f>MINUTE(J308)</f>
        <v>59</v>
      </c>
      <c r="R308" s="127">
        <f t="shared" si="56"/>
        <v>23.61875</v>
      </c>
      <c r="S308" s="127">
        <f t="shared" si="57"/>
        <v>23.57777777777778</v>
      </c>
      <c r="T308" s="127" t="b">
        <f t="shared" si="50"/>
        <v>0</v>
      </c>
      <c r="U308" s="127" t="b">
        <f t="shared" si="51"/>
        <v>0</v>
      </c>
      <c r="V308" s="29">
        <f t="shared" si="52"/>
        <v>0</v>
      </c>
      <c r="W308" s="29">
        <f t="shared" si="53"/>
        <v>0</v>
      </c>
      <c r="X308" s="29">
        <f t="shared" si="54"/>
        <v>0</v>
      </c>
      <c r="Y308" s="29">
        <f t="shared" si="55"/>
        <v>0</v>
      </c>
    </row>
    <row r="309" spans="1:25" ht="20.25">
      <c r="A309" s="12">
        <v>307</v>
      </c>
      <c r="B309" s="20">
        <v>42718</v>
      </c>
      <c r="C309" s="21">
        <v>0.4166666666666667</v>
      </c>
      <c r="D309" s="22" t="s">
        <v>33</v>
      </c>
      <c r="E309" s="25" t="s">
        <v>34</v>
      </c>
      <c r="F309" s="35">
        <v>4.6</v>
      </c>
      <c r="G309" s="23">
        <v>42719</v>
      </c>
      <c r="H309" s="24">
        <v>0.0020833333333333333</v>
      </c>
      <c r="I309" s="53" t="s">
        <v>122</v>
      </c>
      <c r="J309" s="17">
        <f t="shared" si="48"/>
        <v>0.41458333333333336</v>
      </c>
      <c r="K309" s="135"/>
      <c r="L309" s="142">
        <f t="shared" si="49"/>
        <v>0</v>
      </c>
      <c r="M309" s="98"/>
      <c r="N309" s="98"/>
      <c r="R309" s="127">
        <f t="shared" si="56"/>
        <v>23.583333333333332</v>
      </c>
      <c r="S309" s="127">
        <f t="shared" si="57"/>
        <v>23.997916666666665</v>
      </c>
      <c r="T309" s="127" t="b">
        <f t="shared" si="50"/>
        <v>0</v>
      </c>
      <c r="U309" s="127">
        <f t="shared" si="51"/>
        <v>23.585416666666667</v>
      </c>
      <c r="V309" s="29">
        <f t="shared" si="52"/>
        <v>0</v>
      </c>
      <c r="W309" s="29">
        <f t="shared" si="53"/>
        <v>0</v>
      </c>
      <c r="X309" s="29">
        <f t="shared" si="54"/>
        <v>14</v>
      </c>
      <c r="Y309" s="29">
        <f t="shared" si="55"/>
        <v>3</v>
      </c>
    </row>
    <row r="310" spans="1:25" ht="20.25">
      <c r="A310" s="69">
        <v>308</v>
      </c>
      <c r="B310" s="70">
        <v>42718</v>
      </c>
      <c r="C310" s="71">
        <v>0.44097222222222227</v>
      </c>
      <c r="D310" s="113" t="s">
        <v>146</v>
      </c>
      <c r="E310" s="73" t="s">
        <v>146</v>
      </c>
      <c r="F310" s="74">
        <v>4.2</v>
      </c>
      <c r="G310" s="70">
        <v>42718</v>
      </c>
      <c r="H310" s="71">
        <v>0.3888888888888889</v>
      </c>
      <c r="I310" s="77" t="s">
        <v>410</v>
      </c>
      <c r="J310" s="71">
        <f t="shared" si="48"/>
        <v>0.05208333333333337</v>
      </c>
      <c r="K310" s="134" t="s">
        <v>123</v>
      </c>
      <c r="L310" s="142">
        <f t="shared" si="49"/>
        <v>1</v>
      </c>
      <c r="M310" s="98">
        <f>HOUR(J310)</f>
        <v>1</v>
      </c>
      <c r="N310" s="98">
        <f>MINUTE(J310)</f>
        <v>15</v>
      </c>
      <c r="R310" s="127">
        <f t="shared" si="56"/>
        <v>23.55902777777778</v>
      </c>
      <c r="S310" s="127">
        <f t="shared" si="57"/>
        <v>23.61111111111111</v>
      </c>
      <c r="T310" s="127" t="b">
        <f t="shared" si="50"/>
        <v>0</v>
      </c>
      <c r="U310" s="127" t="b">
        <f t="shared" si="51"/>
        <v>0</v>
      </c>
      <c r="V310" s="29">
        <f t="shared" si="52"/>
        <v>0</v>
      </c>
      <c r="W310" s="29">
        <f t="shared" si="53"/>
        <v>0</v>
      </c>
      <c r="X310" s="29">
        <f t="shared" si="54"/>
        <v>0</v>
      </c>
      <c r="Y310" s="29">
        <f t="shared" si="55"/>
        <v>0</v>
      </c>
    </row>
    <row r="311" spans="1:25" ht="20.25">
      <c r="A311" s="12">
        <v>309</v>
      </c>
      <c r="B311" s="20">
        <v>42718</v>
      </c>
      <c r="C311" s="21">
        <v>0.9368055555555556</v>
      </c>
      <c r="D311" s="22" t="s">
        <v>32</v>
      </c>
      <c r="E311" s="25" t="s">
        <v>32</v>
      </c>
      <c r="F311" s="35">
        <v>3.5</v>
      </c>
      <c r="G311" s="23">
        <v>42718</v>
      </c>
      <c r="H311" s="24">
        <v>0.5826388888888888</v>
      </c>
      <c r="I311" s="53" t="s">
        <v>411</v>
      </c>
      <c r="J311" s="17">
        <f t="shared" si="48"/>
        <v>0.35416666666666674</v>
      </c>
      <c r="K311" s="135"/>
      <c r="L311" s="142">
        <f t="shared" si="49"/>
        <v>1</v>
      </c>
      <c r="M311" s="98">
        <f>HOUR(J311)</f>
        <v>8</v>
      </c>
      <c r="N311" s="98">
        <f>MINUTE(J311)</f>
        <v>30</v>
      </c>
      <c r="R311" s="127">
        <f t="shared" si="56"/>
        <v>23.063194444444445</v>
      </c>
      <c r="S311" s="127">
        <f t="shared" si="57"/>
        <v>23.417361111111113</v>
      </c>
      <c r="T311" s="127" t="b">
        <f t="shared" si="50"/>
        <v>0</v>
      </c>
      <c r="U311" s="127" t="b">
        <f t="shared" si="51"/>
        <v>0</v>
      </c>
      <c r="V311" s="29">
        <f t="shared" si="52"/>
        <v>0</v>
      </c>
      <c r="W311" s="29">
        <f t="shared" si="53"/>
        <v>0</v>
      </c>
      <c r="X311" s="29">
        <f t="shared" si="54"/>
        <v>0</v>
      </c>
      <c r="Y311" s="29">
        <f t="shared" si="55"/>
        <v>0</v>
      </c>
    </row>
    <row r="312" spans="1:25" ht="20.25">
      <c r="A312" s="12">
        <v>310</v>
      </c>
      <c r="B312" s="13">
        <v>42719</v>
      </c>
      <c r="C312" s="14">
        <v>0.38125</v>
      </c>
      <c r="D312" s="110" t="s">
        <v>149</v>
      </c>
      <c r="E312" s="25" t="s">
        <v>149</v>
      </c>
      <c r="F312" s="33"/>
      <c r="G312" s="16"/>
      <c r="H312" s="17"/>
      <c r="I312" s="51" t="s">
        <v>148</v>
      </c>
      <c r="J312" s="17"/>
      <c r="K312" s="135"/>
      <c r="L312" s="142"/>
      <c r="M312" s="98">
        <f>HOUR(J312)</f>
        <v>0</v>
      </c>
      <c r="N312" s="98">
        <f>MINUTE(J312)</f>
        <v>0</v>
      </c>
      <c r="R312" s="127">
        <f t="shared" si="56"/>
        <v>23.61875</v>
      </c>
      <c r="S312" s="127">
        <f t="shared" si="57"/>
        <v>24</v>
      </c>
      <c r="T312" s="127" t="b">
        <f t="shared" si="50"/>
        <v>0</v>
      </c>
      <c r="U312" s="127" t="b">
        <f t="shared" si="51"/>
        <v>0</v>
      </c>
      <c r="V312" s="29">
        <f t="shared" si="52"/>
        <v>0</v>
      </c>
      <c r="W312" s="29">
        <f t="shared" si="53"/>
        <v>0</v>
      </c>
      <c r="X312" s="29">
        <f t="shared" si="54"/>
        <v>0</v>
      </c>
      <c r="Y312" s="29">
        <f t="shared" si="55"/>
        <v>0</v>
      </c>
    </row>
    <row r="313" spans="1:25" ht="20.25">
      <c r="A313" s="12">
        <v>311</v>
      </c>
      <c r="B313" s="13">
        <v>42719</v>
      </c>
      <c r="C313" s="14">
        <v>0.7875</v>
      </c>
      <c r="D313" s="112" t="s">
        <v>153</v>
      </c>
      <c r="E313" s="15" t="s">
        <v>153</v>
      </c>
      <c r="F313" s="33"/>
      <c r="G313" s="16">
        <v>42717</v>
      </c>
      <c r="H313" s="17">
        <v>0.02291666666666667</v>
      </c>
      <c r="I313" s="51" t="s">
        <v>415</v>
      </c>
      <c r="J313" s="17">
        <f t="shared" si="48"/>
        <v>0.7645833333333333</v>
      </c>
      <c r="K313" s="135" t="s">
        <v>188</v>
      </c>
      <c r="L313" s="142">
        <f t="shared" si="49"/>
        <v>0</v>
      </c>
      <c r="M313" s="98"/>
      <c r="N313" s="98"/>
      <c r="R313" s="127">
        <f t="shared" si="56"/>
        <v>23.2125</v>
      </c>
      <c r="S313" s="127">
        <f t="shared" si="57"/>
        <v>23.977083333333333</v>
      </c>
      <c r="T313" s="127" t="b">
        <f t="shared" si="50"/>
        <v>0</v>
      </c>
      <c r="U313" s="127" t="b">
        <f t="shared" si="51"/>
        <v>0</v>
      </c>
      <c r="V313" s="29">
        <f t="shared" si="52"/>
        <v>0</v>
      </c>
      <c r="W313" s="29">
        <f t="shared" si="53"/>
        <v>0</v>
      </c>
      <c r="X313" s="29">
        <f t="shared" si="54"/>
        <v>0</v>
      </c>
      <c r="Y313" s="29">
        <f t="shared" si="55"/>
        <v>0</v>
      </c>
    </row>
    <row r="314" spans="1:25" ht="20.25">
      <c r="A314" s="12">
        <v>312</v>
      </c>
      <c r="B314" s="20">
        <v>42719</v>
      </c>
      <c r="C314" s="21">
        <v>0.9166666666666666</v>
      </c>
      <c r="D314" s="22" t="s">
        <v>35</v>
      </c>
      <c r="E314" s="25" t="s">
        <v>35</v>
      </c>
      <c r="F314" s="35"/>
      <c r="G314" s="23"/>
      <c r="H314" s="24"/>
      <c r="I314" s="51" t="s">
        <v>148</v>
      </c>
      <c r="J314" s="17"/>
      <c r="K314" s="135"/>
      <c r="L314" s="142"/>
      <c r="M314" s="98">
        <f>HOUR(J314)</f>
        <v>0</v>
      </c>
      <c r="N314" s="98">
        <f>MINUTE(J314)</f>
        <v>0</v>
      </c>
      <c r="R314" s="127">
        <f t="shared" si="56"/>
        <v>23.083333333333332</v>
      </c>
      <c r="S314" s="127">
        <f t="shared" si="57"/>
        <v>24</v>
      </c>
      <c r="T314" s="127" t="b">
        <f t="shared" si="50"/>
        <v>0</v>
      </c>
      <c r="U314" s="127" t="b">
        <f t="shared" si="51"/>
        <v>0</v>
      </c>
      <c r="V314" s="29">
        <f t="shared" si="52"/>
        <v>0</v>
      </c>
      <c r="W314" s="29">
        <f t="shared" si="53"/>
        <v>0</v>
      </c>
      <c r="X314" s="29">
        <f t="shared" si="54"/>
        <v>0</v>
      </c>
      <c r="Y314" s="29">
        <f t="shared" si="55"/>
        <v>0</v>
      </c>
    </row>
    <row r="315" spans="1:25" ht="20.25">
      <c r="A315" s="12">
        <v>313</v>
      </c>
      <c r="B315" s="20">
        <v>42720</v>
      </c>
      <c r="C315" s="21">
        <v>0.2659722222222222</v>
      </c>
      <c r="D315" s="22" t="s">
        <v>38</v>
      </c>
      <c r="E315" s="25" t="s">
        <v>38</v>
      </c>
      <c r="F315" s="35">
        <v>4.5</v>
      </c>
      <c r="G315" s="23">
        <v>42719</v>
      </c>
      <c r="H315" s="24">
        <v>0.8368055555555555</v>
      </c>
      <c r="I315" s="53" t="s">
        <v>150</v>
      </c>
      <c r="J315" s="17">
        <f t="shared" si="48"/>
        <v>0.5708333333333333</v>
      </c>
      <c r="K315" s="135"/>
      <c r="L315" s="142">
        <f t="shared" si="49"/>
        <v>0</v>
      </c>
      <c r="M315" s="98"/>
      <c r="N315" s="98"/>
      <c r="R315" s="127">
        <f t="shared" si="56"/>
        <v>23.73402777777778</v>
      </c>
      <c r="S315" s="127">
        <f t="shared" si="57"/>
        <v>23.163194444444443</v>
      </c>
      <c r="T315" s="127">
        <f t="shared" si="50"/>
        <v>23.429166666666664</v>
      </c>
      <c r="U315" s="127" t="b">
        <f t="shared" si="51"/>
        <v>0</v>
      </c>
      <c r="V315" s="29">
        <f t="shared" si="52"/>
        <v>10</v>
      </c>
      <c r="W315" s="29">
        <f t="shared" si="53"/>
        <v>18</v>
      </c>
      <c r="X315" s="29">
        <f t="shared" si="54"/>
        <v>0</v>
      </c>
      <c r="Y315" s="29">
        <f t="shared" si="55"/>
        <v>0</v>
      </c>
    </row>
    <row r="316" spans="1:25" ht="20.25">
      <c r="A316" s="69">
        <v>314</v>
      </c>
      <c r="B316" s="70">
        <v>42720</v>
      </c>
      <c r="C316" s="71">
        <v>0.38125</v>
      </c>
      <c r="D316" s="111" t="s">
        <v>149</v>
      </c>
      <c r="E316" s="73" t="s">
        <v>149</v>
      </c>
      <c r="F316" s="74">
        <v>4.5</v>
      </c>
      <c r="G316" s="70">
        <v>42720</v>
      </c>
      <c r="H316" s="71">
        <v>0.28194444444444444</v>
      </c>
      <c r="I316" s="77" t="s">
        <v>149</v>
      </c>
      <c r="J316" s="71">
        <f t="shared" si="48"/>
        <v>0.09930555555555554</v>
      </c>
      <c r="K316" s="134" t="s">
        <v>123</v>
      </c>
      <c r="L316" s="142">
        <f t="shared" si="49"/>
        <v>1</v>
      </c>
      <c r="M316" s="98">
        <f>HOUR(J316)</f>
        <v>2</v>
      </c>
      <c r="N316" s="98">
        <f>MINUTE(J316)</f>
        <v>23</v>
      </c>
      <c r="R316" s="127">
        <f t="shared" si="56"/>
        <v>23.61875</v>
      </c>
      <c r="S316" s="127">
        <f t="shared" si="57"/>
        <v>23.718055555555555</v>
      </c>
      <c r="T316" s="127" t="b">
        <f t="shared" si="50"/>
        <v>0</v>
      </c>
      <c r="U316" s="127" t="b">
        <f t="shared" si="51"/>
        <v>0</v>
      </c>
      <c r="V316" s="29">
        <f t="shared" si="52"/>
        <v>0</v>
      </c>
      <c r="W316" s="29">
        <f t="shared" si="53"/>
        <v>0</v>
      </c>
      <c r="X316" s="29">
        <f t="shared" si="54"/>
        <v>0</v>
      </c>
      <c r="Y316" s="29">
        <f t="shared" si="55"/>
        <v>0</v>
      </c>
    </row>
    <row r="317" spans="1:25" ht="20.25">
      <c r="A317" s="12">
        <v>315</v>
      </c>
      <c r="B317" s="20">
        <v>42720</v>
      </c>
      <c r="C317" s="21">
        <v>0.5694444444444444</v>
      </c>
      <c r="D317" s="22" t="s">
        <v>36</v>
      </c>
      <c r="E317" s="25" t="s">
        <v>37</v>
      </c>
      <c r="F317" s="35"/>
      <c r="G317" s="23">
        <v>42719</v>
      </c>
      <c r="H317" s="24">
        <v>0.22708333333333333</v>
      </c>
      <c r="I317" s="53" t="s">
        <v>416</v>
      </c>
      <c r="J317" s="71">
        <f t="shared" si="48"/>
        <v>0.3423611111111111</v>
      </c>
      <c r="K317" s="135" t="s">
        <v>188</v>
      </c>
      <c r="L317" s="142">
        <f t="shared" si="49"/>
        <v>0</v>
      </c>
      <c r="M317" s="98"/>
      <c r="N317" s="98"/>
      <c r="R317" s="127">
        <f t="shared" si="56"/>
        <v>23.430555555555557</v>
      </c>
      <c r="S317" s="127">
        <f t="shared" si="57"/>
        <v>23.772916666666667</v>
      </c>
      <c r="T317" s="127">
        <f t="shared" si="50"/>
        <v>24.34236111111111</v>
      </c>
      <c r="U317" s="127" t="b">
        <f t="shared" si="51"/>
        <v>0</v>
      </c>
      <c r="V317" s="29">
        <f t="shared" si="52"/>
        <v>8</v>
      </c>
      <c r="W317" s="29">
        <f t="shared" si="53"/>
        <v>13</v>
      </c>
      <c r="X317" s="29">
        <f t="shared" si="54"/>
        <v>0</v>
      </c>
      <c r="Y317" s="29">
        <f t="shared" si="55"/>
        <v>0</v>
      </c>
    </row>
    <row r="318" spans="1:25" ht="20.25">
      <c r="A318" s="12">
        <v>316</v>
      </c>
      <c r="B318" s="13">
        <v>42721</v>
      </c>
      <c r="C318" s="14">
        <v>0.13680555555555554</v>
      </c>
      <c r="D318" s="112" t="s">
        <v>146</v>
      </c>
      <c r="E318" s="15" t="s">
        <v>147</v>
      </c>
      <c r="F318" s="33">
        <v>5.4</v>
      </c>
      <c r="G318" s="16">
        <v>42720</v>
      </c>
      <c r="H318" s="17">
        <v>0.4826388888888889</v>
      </c>
      <c r="I318" s="50" t="s">
        <v>146</v>
      </c>
      <c r="J318" s="17">
        <f t="shared" si="48"/>
        <v>0.3458333333333333</v>
      </c>
      <c r="K318" s="135"/>
      <c r="L318" s="142">
        <f t="shared" si="49"/>
        <v>0</v>
      </c>
      <c r="M318" s="98"/>
      <c r="N318" s="98"/>
      <c r="R318" s="127">
        <f t="shared" si="56"/>
        <v>23.863194444444446</v>
      </c>
      <c r="S318" s="127">
        <f t="shared" si="57"/>
        <v>23.51736111111111</v>
      </c>
      <c r="T318" s="127">
        <f t="shared" si="50"/>
        <v>23.654166666666665</v>
      </c>
      <c r="U318" s="127" t="b">
        <f t="shared" si="51"/>
        <v>0</v>
      </c>
      <c r="V318" s="29">
        <f t="shared" si="52"/>
        <v>15</v>
      </c>
      <c r="W318" s="29">
        <f t="shared" si="53"/>
        <v>42</v>
      </c>
      <c r="X318" s="29">
        <f t="shared" si="54"/>
        <v>0</v>
      </c>
      <c r="Y318" s="29">
        <f t="shared" si="55"/>
        <v>0</v>
      </c>
    </row>
    <row r="319" spans="1:25" ht="20.25">
      <c r="A319" s="12">
        <v>317</v>
      </c>
      <c r="B319" s="13">
        <v>42721</v>
      </c>
      <c r="C319" s="14">
        <v>0.3215277777777778</v>
      </c>
      <c r="D319" s="112" t="s">
        <v>151</v>
      </c>
      <c r="E319" s="15" t="s">
        <v>151</v>
      </c>
      <c r="F319" s="33">
        <v>4.2</v>
      </c>
      <c r="G319" s="16">
        <v>42721</v>
      </c>
      <c r="H319" s="17">
        <v>0.22569444444444445</v>
      </c>
      <c r="I319" s="50" t="s">
        <v>152</v>
      </c>
      <c r="J319" s="17">
        <f t="shared" si="48"/>
        <v>0.09583333333333335</v>
      </c>
      <c r="K319" s="135"/>
      <c r="L319" s="142">
        <f t="shared" si="49"/>
        <v>1</v>
      </c>
      <c r="M319" s="98">
        <f>HOUR(J319)</f>
        <v>2</v>
      </c>
      <c r="N319" s="98">
        <f>MINUTE(J319)</f>
        <v>18</v>
      </c>
      <c r="R319" s="127">
        <f t="shared" si="56"/>
        <v>23.678472222222222</v>
      </c>
      <c r="S319" s="127">
        <f t="shared" si="57"/>
        <v>23.774305555555557</v>
      </c>
      <c r="T319" s="127" t="b">
        <f t="shared" si="50"/>
        <v>0</v>
      </c>
      <c r="U319" s="127" t="b">
        <f t="shared" si="51"/>
        <v>0</v>
      </c>
      <c r="V319" s="29">
        <f t="shared" si="52"/>
        <v>0</v>
      </c>
      <c r="W319" s="29">
        <f t="shared" si="53"/>
        <v>0</v>
      </c>
      <c r="X319" s="29">
        <f t="shared" si="54"/>
        <v>0</v>
      </c>
      <c r="Y319" s="29">
        <f t="shared" si="55"/>
        <v>0</v>
      </c>
    </row>
    <row r="320" spans="1:25" ht="20.25">
      <c r="A320" s="12">
        <v>318</v>
      </c>
      <c r="B320" s="20">
        <v>42721</v>
      </c>
      <c r="C320" s="21">
        <v>0.9743055555555555</v>
      </c>
      <c r="D320" s="22" t="s">
        <v>39</v>
      </c>
      <c r="E320" s="25" t="s">
        <v>39</v>
      </c>
      <c r="F320" s="35">
        <v>4.1</v>
      </c>
      <c r="G320" s="23">
        <v>42722</v>
      </c>
      <c r="H320" s="24">
        <v>0.6513888888888889</v>
      </c>
      <c r="I320" s="53" t="s">
        <v>417</v>
      </c>
      <c r="J320" s="17">
        <f t="shared" si="48"/>
        <v>0.32291666666666663</v>
      </c>
      <c r="K320" s="135"/>
      <c r="L320" s="142">
        <f t="shared" si="49"/>
        <v>0</v>
      </c>
      <c r="M320" s="98"/>
      <c r="N320" s="98"/>
      <c r="R320" s="127">
        <f t="shared" si="56"/>
        <v>23.025694444444444</v>
      </c>
      <c r="S320" s="127">
        <f t="shared" si="57"/>
        <v>23.34861111111111</v>
      </c>
      <c r="T320" s="127" t="b">
        <f t="shared" si="50"/>
        <v>0</v>
      </c>
      <c r="U320" s="127">
        <f t="shared" si="51"/>
        <v>23.677083333333332</v>
      </c>
      <c r="V320" s="29">
        <f t="shared" si="52"/>
        <v>0</v>
      </c>
      <c r="W320" s="29">
        <f t="shared" si="53"/>
        <v>0</v>
      </c>
      <c r="X320" s="29">
        <f t="shared" si="54"/>
        <v>16</v>
      </c>
      <c r="Y320" s="29">
        <f t="shared" si="55"/>
        <v>15</v>
      </c>
    </row>
    <row r="321" spans="1:25" ht="20.25">
      <c r="A321" s="12">
        <v>319</v>
      </c>
      <c r="B321" s="20">
        <v>42722</v>
      </c>
      <c r="C321" s="21">
        <v>0.8888888888888888</v>
      </c>
      <c r="D321" s="22" t="s">
        <v>40</v>
      </c>
      <c r="E321" s="25" t="s">
        <v>40</v>
      </c>
      <c r="F321" s="35">
        <v>3.8</v>
      </c>
      <c r="G321" s="23">
        <v>42723</v>
      </c>
      <c r="H321" s="24">
        <v>0.3666666666666667</v>
      </c>
      <c r="I321" s="50" t="s">
        <v>98</v>
      </c>
      <c r="J321" s="17">
        <f t="shared" si="48"/>
        <v>0.5222222222222221</v>
      </c>
      <c r="K321" s="135"/>
      <c r="L321" s="142">
        <f t="shared" si="49"/>
        <v>0</v>
      </c>
      <c r="M321" s="98"/>
      <c r="N321" s="98"/>
      <c r="R321" s="127">
        <f t="shared" si="56"/>
        <v>23.11111111111111</v>
      </c>
      <c r="S321" s="127">
        <f t="shared" si="57"/>
        <v>23.633333333333333</v>
      </c>
      <c r="T321" s="127" t="b">
        <f t="shared" si="50"/>
        <v>0</v>
      </c>
      <c r="U321" s="127">
        <f t="shared" si="51"/>
        <v>23.477777777777778</v>
      </c>
      <c r="V321" s="29">
        <f t="shared" si="52"/>
        <v>0</v>
      </c>
      <c r="W321" s="29">
        <f t="shared" si="53"/>
        <v>0</v>
      </c>
      <c r="X321" s="29">
        <f t="shared" si="54"/>
        <v>11</v>
      </c>
      <c r="Y321" s="29">
        <f t="shared" si="55"/>
        <v>28</v>
      </c>
    </row>
    <row r="322" spans="1:25" ht="20.25">
      <c r="A322" s="12">
        <v>320</v>
      </c>
      <c r="B322" s="13">
        <v>42722</v>
      </c>
      <c r="C322" s="14">
        <v>0.9777777777777777</v>
      </c>
      <c r="D322" s="110" t="s">
        <v>51</v>
      </c>
      <c r="E322" s="15" t="s">
        <v>402</v>
      </c>
      <c r="F322" s="33">
        <v>4.7</v>
      </c>
      <c r="G322" s="16">
        <v>42723</v>
      </c>
      <c r="H322" s="17">
        <v>0.45625</v>
      </c>
      <c r="I322" s="50" t="s">
        <v>422</v>
      </c>
      <c r="J322" s="17">
        <f t="shared" si="48"/>
        <v>0.5215277777777778</v>
      </c>
      <c r="K322" s="135"/>
      <c r="L322" s="142">
        <f t="shared" si="49"/>
        <v>0</v>
      </c>
      <c r="M322" s="98"/>
      <c r="N322" s="98"/>
      <c r="R322" s="127">
        <f t="shared" si="56"/>
        <v>23.022222222222222</v>
      </c>
      <c r="S322" s="127">
        <f t="shared" si="57"/>
        <v>23.54375</v>
      </c>
      <c r="T322" s="127" t="b">
        <f t="shared" si="50"/>
        <v>0</v>
      </c>
      <c r="U322" s="127">
        <f t="shared" si="51"/>
        <v>23.478472222222223</v>
      </c>
      <c r="V322" s="29">
        <f t="shared" si="52"/>
        <v>0</v>
      </c>
      <c r="W322" s="29">
        <f t="shared" si="53"/>
        <v>0</v>
      </c>
      <c r="X322" s="29">
        <f t="shared" si="54"/>
        <v>11</v>
      </c>
      <c r="Y322" s="29">
        <f t="shared" si="55"/>
        <v>29</v>
      </c>
    </row>
    <row r="323" spans="1:25" ht="20.25">
      <c r="A323" s="12">
        <v>321</v>
      </c>
      <c r="B323" s="20">
        <v>42723</v>
      </c>
      <c r="C323" s="21">
        <v>0.041666666666666664</v>
      </c>
      <c r="D323" s="22" t="s">
        <v>15</v>
      </c>
      <c r="E323" s="25" t="s">
        <v>41</v>
      </c>
      <c r="F323" s="35">
        <v>4.7</v>
      </c>
      <c r="G323" s="23">
        <v>42722</v>
      </c>
      <c r="H323" s="24">
        <v>0.9770833333333333</v>
      </c>
      <c r="I323" s="53" t="s">
        <v>418</v>
      </c>
      <c r="J323" s="17">
        <f aca="true" t="shared" si="58" ref="J323:J381">ABS(C323-H323)</f>
        <v>0.9354166666666667</v>
      </c>
      <c r="K323" s="135"/>
      <c r="L323" s="142">
        <f t="shared" si="49"/>
        <v>0</v>
      </c>
      <c r="M323" s="98"/>
      <c r="N323" s="98"/>
      <c r="R323" s="127">
        <f t="shared" si="56"/>
        <v>23.958333333333332</v>
      </c>
      <c r="S323" s="127">
        <f t="shared" si="57"/>
        <v>23.022916666666667</v>
      </c>
      <c r="T323" s="127">
        <f t="shared" si="50"/>
        <v>23.064583333333335</v>
      </c>
      <c r="U323" s="127" t="b">
        <f t="shared" si="51"/>
        <v>0</v>
      </c>
      <c r="V323" s="29">
        <f t="shared" si="52"/>
        <v>1</v>
      </c>
      <c r="W323" s="29">
        <f t="shared" si="53"/>
        <v>33</v>
      </c>
      <c r="X323" s="29">
        <f t="shared" si="54"/>
        <v>0</v>
      </c>
      <c r="Y323" s="29">
        <f t="shared" si="55"/>
        <v>0</v>
      </c>
    </row>
    <row r="324" spans="1:25" ht="20.25">
      <c r="A324" s="12">
        <v>322</v>
      </c>
      <c r="B324" s="13">
        <v>42723</v>
      </c>
      <c r="C324" s="14">
        <v>0.052083333333333336</v>
      </c>
      <c r="D324" s="112" t="s">
        <v>142</v>
      </c>
      <c r="E324" s="15" t="s">
        <v>403</v>
      </c>
      <c r="F324" s="33">
        <v>4.5</v>
      </c>
      <c r="G324" s="16">
        <v>42723</v>
      </c>
      <c r="H324" s="17">
        <v>0.10972222222222222</v>
      </c>
      <c r="I324" s="50" t="s">
        <v>419</v>
      </c>
      <c r="J324" s="17">
        <f t="shared" si="58"/>
        <v>0.057638888888888885</v>
      </c>
      <c r="K324" s="135"/>
      <c r="L324" s="142">
        <f t="shared" si="49"/>
        <v>1</v>
      </c>
      <c r="M324" s="98">
        <f>HOUR(J324)</f>
        <v>1</v>
      </c>
      <c r="N324" s="98">
        <f>MINUTE(J324)</f>
        <v>23</v>
      </c>
      <c r="R324" s="127">
        <f t="shared" si="56"/>
        <v>23.947916666666668</v>
      </c>
      <c r="S324" s="127">
        <f t="shared" si="57"/>
        <v>23.89027777777778</v>
      </c>
      <c r="T324" s="127" t="b">
        <f aca="true" t="shared" si="59" ref="T324:T386">IF(B324-G324=1,S324+C324)</f>
        <v>0</v>
      </c>
      <c r="U324" s="127" t="b">
        <f aca="true" t="shared" si="60" ref="U324:U386">IF(B324-G324=-1,R324+H324)</f>
        <v>0</v>
      </c>
      <c r="V324" s="29">
        <f aca="true" t="shared" si="61" ref="V324:V386">HOUR(T324)</f>
        <v>0</v>
      </c>
      <c r="W324" s="29">
        <f aca="true" t="shared" si="62" ref="W324:W386">MINUTE(T324)</f>
        <v>0</v>
      </c>
      <c r="X324" s="29">
        <f t="shared" si="54"/>
        <v>0</v>
      </c>
      <c r="Y324" s="29">
        <f t="shared" si="55"/>
        <v>0</v>
      </c>
    </row>
    <row r="325" spans="1:25" ht="20.25">
      <c r="A325" s="12">
        <v>323</v>
      </c>
      <c r="B325" s="20">
        <v>42723</v>
      </c>
      <c r="C325" s="21">
        <v>0.3333333333333333</v>
      </c>
      <c r="D325" s="22" t="s">
        <v>36</v>
      </c>
      <c r="E325" s="25" t="s">
        <v>44</v>
      </c>
      <c r="F325" s="35">
        <v>5</v>
      </c>
      <c r="G325" s="23">
        <v>42723</v>
      </c>
      <c r="H325" s="24">
        <v>0.6951388888888889</v>
      </c>
      <c r="I325" s="53" t="s">
        <v>424</v>
      </c>
      <c r="J325" s="17">
        <f t="shared" si="58"/>
        <v>0.36180555555555555</v>
      </c>
      <c r="K325" s="135"/>
      <c r="L325" s="142">
        <f t="shared" si="49"/>
        <v>1</v>
      </c>
      <c r="M325" s="98">
        <f>HOUR(J325)</f>
        <v>8</v>
      </c>
      <c r="N325" s="98">
        <f>MINUTE(J325)</f>
        <v>41</v>
      </c>
      <c r="R325" s="127">
        <f t="shared" si="56"/>
        <v>23.666666666666668</v>
      </c>
      <c r="S325" s="127">
        <f t="shared" si="57"/>
        <v>23.304861111111112</v>
      </c>
      <c r="T325" s="127" t="b">
        <f t="shared" si="59"/>
        <v>0</v>
      </c>
      <c r="U325" s="127" t="b">
        <f t="shared" si="60"/>
        <v>0</v>
      </c>
      <c r="V325" s="29">
        <f t="shared" si="61"/>
        <v>0</v>
      </c>
      <c r="W325" s="29">
        <f t="shared" si="62"/>
        <v>0</v>
      </c>
      <c r="X325" s="29">
        <f t="shared" si="54"/>
        <v>0</v>
      </c>
      <c r="Y325" s="29">
        <f t="shared" si="55"/>
        <v>0</v>
      </c>
    </row>
    <row r="326" spans="1:25" ht="20.25">
      <c r="A326" s="12">
        <v>324</v>
      </c>
      <c r="B326" s="13">
        <v>42723</v>
      </c>
      <c r="C326" s="14">
        <v>0.43333333333333335</v>
      </c>
      <c r="D326" s="112" t="s">
        <v>113</v>
      </c>
      <c r="E326" s="15" t="s">
        <v>113</v>
      </c>
      <c r="F326" s="33">
        <v>5</v>
      </c>
      <c r="G326" s="16">
        <v>42723</v>
      </c>
      <c r="H326" s="17">
        <v>0.8875</v>
      </c>
      <c r="I326" s="50" t="s">
        <v>146</v>
      </c>
      <c r="J326" s="17">
        <f t="shared" si="58"/>
        <v>0.4541666666666666</v>
      </c>
      <c r="K326" s="135"/>
      <c r="L326" s="142">
        <f aca="true" t="shared" si="63" ref="L326:L381">IF(B326=G326,1,0)</f>
        <v>1</v>
      </c>
      <c r="M326" s="98">
        <f>HOUR(J326)</f>
        <v>10</v>
      </c>
      <c r="N326" s="98">
        <f>MINUTE(J326)</f>
        <v>54</v>
      </c>
      <c r="R326" s="127">
        <f t="shared" si="56"/>
        <v>23.566666666666666</v>
      </c>
      <c r="S326" s="127">
        <f t="shared" si="57"/>
        <v>23.1125</v>
      </c>
      <c r="T326" s="127" t="b">
        <f t="shared" si="59"/>
        <v>0</v>
      </c>
      <c r="U326" s="127" t="b">
        <f t="shared" si="60"/>
        <v>0</v>
      </c>
      <c r="V326" s="29">
        <f t="shared" si="61"/>
        <v>0</v>
      </c>
      <c r="W326" s="29">
        <f t="shared" si="62"/>
        <v>0</v>
      </c>
      <c r="X326" s="29">
        <f t="shared" si="54"/>
        <v>0</v>
      </c>
      <c r="Y326" s="29">
        <f t="shared" si="55"/>
        <v>0</v>
      </c>
    </row>
    <row r="327" spans="1:25" ht="20.25">
      <c r="A327" s="12">
        <v>325</v>
      </c>
      <c r="B327" s="20">
        <v>42723</v>
      </c>
      <c r="C327" s="21">
        <v>0.8590277777777778</v>
      </c>
      <c r="D327" s="22" t="s">
        <v>42</v>
      </c>
      <c r="E327" s="25" t="s">
        <v>43</v>
      </c>
      <c r="F327" s="35">
        <v>3.4</v>
      </c>
      <c r="G327" s="23">
        <v>42723</v>
      </c>
      <c r="H327" s="24">
        <v>0.6618055555555555</v>
      </c>
      <c r="I327" s="53" t="s">
        <v>152</v>
      </c>
      <c r="J327" s="17">
        <f t="shared" si="58"/>
        <v>0.1972222222222223</v>
      </c>
      <c r="K327" s="135"/>
      <c r="L327" s="142">
        <f t="shared" si="63"/>
        <v>1</v>
      </c>
      <c r="M327" s="98">
        <f aca="true" t="shared" si="64" ref="M327:M385">HOUR(J327)</f>
        <v>4</v>
      </c>
      <c r="N327" s="98">
        <f aca="true" t="shared" si="65" ref="N327:N386">MINUTE(J327)</f>
        <v>44</v>
      </c>
      <c r="R327" s="127">
        <f t="shared" si="56"/>
        <v>23.14097222222222</v>
      </c>
      <c r="S327" s="127">
        <f t="shared" si="57"/>
        <v>23.338194444444444</v>
      </c>
      <c r="T327" s="127" t="b">
        <f t="shared" si="59"/>
        <v>0</v>
      </c>
      <c r="U327" s="127" t="b">
        <f t="shared" si="60"/>
        <v>0</v>
      </c>
      <c r="V327" s="29">
        <f t="shared" si="61"/>
        <v>0</v>
      </c>
      <c r="W327" s="29">
        <f t="shared" si="62"/>
        <v>0</v>
      </c>
      <c r="X327" s="29">
        <f t="shared" si="54"/>
        <v>0</v>
      </c>
      <c r="Y327" s="29">
        <f t="shared" si="55"/>
        <v>0</v>
      </c>
    </row>
    <row r="328" spans="1:25" ht="20.25">
      <c r="A328" s="12">
        <v>326</v>
      </c>
      <c r="B328" s="20">
        <v>42723</v>
      </c>
      <c r="C328" s="21">
        <v>0.9597222222222223</v>
      </c>
      <c r="D328" s="22" t="s">
        <v>45</v>
      </c>
      <c r="E328" s="25" t="s">
        <v>46</v>
      </c>
      <c r="F328" s="35">
        <v>5.4</v>
      </c>
      <c r="G328" s="23">
        <v>42722</v>
      </c>
      <c r="H328" s="24">
        <v>0.8034722222222223</v>
      </c>
      <c r="I328" s="53" t="s">
        <v>45</v>
      </c>
      <c r="J328" s="17">
        <f t="shared" si="58"/>
        <v>0.15625</v>
      </c>
      <c r="K328" s="135"/>
      <c r="L328" s="142">
        <f t="shared" si="63"/>
        <v>0</v>
      </c>
      <c r="M328" s="98"/>
      <c r="N328" s="98"/>
      <c r="R328" s="127">
        <f t="shared" si="56"/>
        <v>23.040277777777778</v>
      </c>
      <c r="S328" s="127">
        <f t="shared" si="57"/>
        <v>23.196527777777778</v>
      </c>
      <c r="T328" s="127">
        <f t="shared" si="59"/>
        <v>24.15625</v>
      </c>
      <c r="U328" s="127" t="b">
        <f t="shared" si="60"/>
        <v>0</v>
      </c>
      <c r="V328" s="29">
        <f t="shared" si="61"/>
        <v>3</v>
      </c>
      <c r="W328" s="29">
        <f t="shared" si="62"/>
        <v>45</v>
      </c>
      <c r="X328" s="29">
        <f t="shared" si="54"/>
        <v>0</v>
      </c>
      <c r="Y328" s="29">
        <f t="shared" si="55"/>
        <v>0</v>
      </c>
    </row>
    <row r="329" spans="1:25" ht="20.25">
      <c r="A329" s="12">
        <v>327</v>
      </c>
      <c r="B329" s="20">
        <v>42723</v>
      </c>
      <c r="C329" s="21">
        <v>0.96875</v>
      </c>
      <c r="D329" s="22" t="s">
        <v>1</v>
      </c>
      <c r="E329" s="25" t="s">
        <v>421</v>
      </c>
      <c r="F329" s="35">
        <v>3.5</v>
      </c>
      <c r="G329" s="23">
        <v>42723</v>
      </c>
      <c r="H329" s="24">
        <v>0.4979166666666666</v>
      </c>
      <c r="I329" s="53" t="s">
        <v>423</v>
      </c>
      <c r="J329" s="17">
        <f t="shared" si="58"/>
        <v>0.4708333333333334</v>
      </c>
      <c r="K329" s="135"/>
      <c r="L329" s="142">
        <f t="shared" si="63"/>
        <v>1</v>
      </c>
      <c r="M329" s="98">
        <f t="shared" si="64"/>
        <v>11</v>
      </c>
      <c r="N329" s="98">
        <f t="shared" si="65"/>
        <v>18</v>
      </c>
      <c r="R329" s="127">
        <f t="shared" si="56"/>
        <v>23.03125</v>
      </c>
      <c r="S329" s="127">
        <f t="shared" si="57"/>
        <v>23.502083333333335</v>
      </c>
      <c r="T329" s="127" t="b">
        <f t="shared" si="59"/>
        <v>0</v>
      </c>
      <c r="U329" s="127" t="b">
        <f t="shared" si="60"/>
        <v>0</v>
      </c>
      <c r="V329" s="29">
        <f t="shared" si="61"/>
        <v>0</v>
      </c>
      <c r="W329" s="29">
        <f t="shared" si="62"/>
        <v>0</v>
      </c>
      <c r="X329" s="29">
        <f t="shared" si="54"/>
        <v>0</v>
      </c>
      <c r="Y329" s="29">
        <f t="shared" si="55"/>
        <v>0</v>
      </c>
    </row>
    <row r="330" spans="1:25" ht="20.25">
      <c r="A330" s="12">
        <v>328</v>
      </c>
      <c r="B330" s="20">
        <v>42724</v>
      </c>
      <c r="C330" s="21">
        <v>0.4166666666666667</v>
      </c>
      <c r="D330" s="22" t="s">
        <v>47</v>
      </c>
      <c r="E330" s="25" t="s">
        <v>8</v>
      </c>
      <c r="F330" s="35"/>
      <c r="G330" s="23">
        <v>42724</v>
      </c>
      <c r="H330" s="24">
        <v>0.41944444444444445</v>
      </c>
      <c r="I330" s="52" t="s">
        <v>429</v>
      </c>
      <c r="J330" s="17">
        <f t="shared" si="58"/>
        <v>0.002777777777777768</v>
      </c>
      <c r="K330" s="135" t="s">
        <v>188</v>
      </c>
      <c r="L330" s="142">
        <f t="shared" si="63"/>
        <v>1</v>
      </c>
      <c r="M330" s="98">
        <f t="shared" si="64"/>
        <v>0</v>
      </c>
      <c r="N330" s="98">
        <f t="shared" si="65"/>
        <v>4</v>
      </c>
      <c r="R330" s="127">
        <f t="shared" si="56"/>
        <v>23.583333333333332</v>
      </c>
      <c r="S330" s="127">
        <f t="shared" si="57"/>
        <v>23.580555555555556</v>
      </c>
      <c r="T330" s="127" t="b">
        <f t="shared" si="59"/>
        <v>0</v>
      </c>
      <c r="U330" s="127" t="b">
        <f t="shared" si="60"/>
        <v>0</v>
      </c>
      <c r="V330" s="29">
        <f t="shared" si="61"/>
        <v>0</v>
      </c>
      <c r="W330" s="29">
        <f t="shared" si="62"/>
        <v>0</v>
      </c>
      <c r="X330" s="29">
        <f t="shared" si="54"/>
        <v>0</v>
      </c>
      <c r="Y330" s="29">
        <f t="shared" si="55"/>
        <v>0</v>
      </c>
    </row>
    <row r="331" spans="1:25" ht="20.25">
      <c r="A331" s="88">
        <v>329</v>
      </c>
      <c r="B331" s="89">
        <v>42724</v>
      </c>
      <c r="C331" s="90">
        <v>0.6770833333333334</v>
      </c>
      <c r="D331" s="114" t="s">
        <v>48</v>
      </c>
      <c r="E331" s="91" t="s">
        <v>414</v>
      </c>
      <c r="F331" s="35">
        <v>3.3</v>
      </c>
      <c r="G331" s="23">
        <v>42725</v>
      </c>
      <c r="H331" s="24">
        <v>0.009027777777777779</v>
      </c>
      <c r="I331" s="53" t="s">
        <v>434</v>
      </c>
      <c r="J331" s="17">
        <f t="shared" si="58"/>
        <v>0.6680555555555556</v>
      </c>
      <c r="K331" s="135"/>
      <c r="L331" s="142">
        <f t="shared" si="63"/>
        <v>0</v>
      </c>
      <c r="M331" s="98"/>
      <c r="N331" s="98"/>
      <c r="R331" s="127">
        <f t="shared" si="56"/>
        <v>23.322916666666668</v>
      </c>
      <c r="S331" s="127">
        <f t="shared" si="57"/>
        <v>23.990972222222222</v>
      </c>
      <c r="T331" s="127" t="b">
        <f t="shared" si="59"/>
        <v>0</v>
      </c>
      <c r="U331" s="127">
        <f t="shared" si="60"/>
        <v>23.331944444444446</v>
      </c>
      <c r="V331" s="29">
        <f t="shared" si="61"/>
        <v>0</v>
      </c>
      <c r="W331" s="29">
        <f t="shared" si="62"/>
        <v>0</v>
      </c>
      <c r="X331" s="29">
        <f t="shared" si="54"/>
        <v>7</v>
      </c>
      <c r="Y331" s="29">
        <f t="shared" si="55"/>
        <v>58</v>
      </c>
    </row>
    <row r="332" spans="1:25" ht="20.25">
      <c r="A332" s="12">
        <v>330</v>
      </c>
      <c r="B332" s="13">
        <v>42724</v>
      </c>
      <c r="C332" s="14">
        <v>0.7729166666666667</v>
      </c>
      <c r="D332" s="112" t="s">
        <v>45</v>
      </c>
      <c r="E332" s="15" t="s">
        <v>163</v>
      </c>
      <c r="F332" s="33">
        <v>4.9</v>
      </c>
      <c r="G332" s="16">
        <v>42724</v>
      </c>
      <c r="H332" s="17">
        <v>0.049305555555555554</v>
      </c>
      <c r="I332" s="50" t="s">
        <v>431</v>
      </c>
      <c r="J332" s="17">
        <f t="shared" si="58"/>
        <v>0.7236111111111111</v>
      </c>
      <c r="K332" s="135"/>
      <c r="L332" s="142">
        <f t="shared" si="63"/>
        <v>1</v>
      </c>
      <c r="M332" s="98">
        <f t="shared" si="64"/>
        <v>17</v>
      </c>
      <c r="N332" s="98">
        <f t="shared" si="65"/>
        <v>22</v>
      </c>
      <c r="R332" s="127">
        <f t="shared" si="56"/>
        <v>23.227083333333333</v>
      </c>
      <c r="S332" s="127">
        <f t="shared" si="57"/>
        <v>23.950694444444444</v>
      </c>
      <c r="T332" s="127" t="b">
        <f t="shared" si="59"/>
        <v>0</v>
      </c>
      <c r="U332" s="127" t="b">
        <f t="shared" si="60"/>
        <v>0</v>
      </c>
      <c r="V332" s="29">
        <f t="shared" si="61"/>
        <v>0</v>
      </c>
      <c r="W332" s="29">
        <f t="shared" si="62"/>
        <v>0</v>
      </c>
      <c r="X332" s="29">
        <f t="shared" si="54"/>
        <v>0</v>
      </c>
      <c r="Y332" s="29">
        <f t="shared" si="55"/>
        <v>0</v>
      </c>
    </row>
    <row r="333" spans="1:25" ht="20.25">
      <c r="A333" s="12">
        <v>331</v>
      </c>
      <c r="B333" s="13">
        <v>42726</v>
      </c>
      <c r="C333" s="14">
        <v>0.07083333333333333</v>
      </c>
      <c r="D333" s="112" t="s">
        <v>156</v>
      </c>
      <c r="E333" s="15" t="s">
        <v>156</v>
      </c>
      <c r="F333" s="33"/>
      <c r="G333" s="16"/>
      <c r="H333" s="17"/>
      <c r="I333" s="51" t="s">
        <v>148</v>
      </c>
      <c r="J333" s="17"/>
      <c r="K333" s="135"/>
      <c r="L333" s="142"/>
      <c r="M333" s="98"/>
      <c r="N333" s="98"/>
      <c r="R333" s="127">
        <f t="shared" si="56"/>
        <v>23.929166666666667</v>
      </c>
      <c r="S333" s="127">
        <f t="shared" si="57"/>
        <v>24</v>
      </c>
      <c r="T333" s="127" t="b">
        <f t="shared" si="59"/>
        <v>0</v>
      </c>
      <c r="U333" s="127" t="b">
        <f t="shared" si="60"/>
        <v>0</v>
      </c>
      <c r="V333" s="29">
        <f t="shared" si="61"/>
        <v>0</v>
      </c>
      <c r="W333" s="29">
        <f t="shared" si="62"/>
        <v>0</v>
      </c>
      <c r="X333" s="29">
        <f t="shared" si="54"/>
        <v>0</v>
      </c>
      <c r="Y333" s="29">
        <f t="shared" si="55"/>
        <v>0</v>
      </c>
    </row>
    <row r="334" spans="1:25" ht="20.25">
      <c r="A334" s="12">
        <v>332</v>
      </c>
      <c r="B334" s="13">
        <v>42726</v>
      </c>
      <c r="C334" s="14">
        <v>0.31875</v>
      </c>
      <c r="D334" s="112" t="s">
        <v>146</v>
      </c>
      <c r="E334" s="15" t="s">
        <v>146</v>
      </c>
      <c r="F334" s="33">
        <v>3.6</v>
      </c>
      <c r="G334" s="16">
        <v>42725</v>
      </c>
      <c r="H334" s="17">
        <v>0.4222222222222222</v>
      </c>
      <c r="I334" s="50" t="s">
        <v>146</v>
      </c>
      <c r="J334" s="17">
        <f t="shared" si="58"/>
        <v>0.10347222222222224</v>
      </c>
      <c r="K334" s="135"/>
      <c r="L334" s="142">
        <f t="shared" si="63"/>
        <v>0</v>
      </c>
      <c r="M334" s="98"/>
      <c r="N334" s="98"/>
      <c r="R334" s="127">
        <f t="shared" si="56"/>
        <v>23.68125</v>
      </c>
      <c r="S334" s="127">
        <f t="shared" si="57"/>
        <v>23.57777777777778</v>
      </c>
      <c r="T334" s="127">
        <f t="shared" si="59"/>
        <v>23.89652777777778</v>
      </c>
      <c r="U334" s="127" t="b">
        <f t="shared" si="60"/>
        <v>0</v>
      </c>
      <c r="V334" s="29">
        <f t="shared" si="61"/>
        <v>21</v>
      </c>
      <c r="W334" s="29">
        <f t="shared" si="62"/>
        <v>31</v>
      </c>
      <c r="X334" s="29">
        <f t="shared" si="54"/>
        <v>0</v>
      </c>
      <c r="Y334" s="29">
        <f t="shared" si="55"/>
        <v>0</v>
      </c>
    </row>
    <row r="335" spans="1:25" ht="20.25">
      <c r="A335" s="12">
        <v>333</v>
      </c>
      <c r="B335" s="20">
        <v>42726</v>
      </c>
      <c r="C335" s="21">
        <v>0.3826388888888889</v>
      </c>
      <c r="D335" s="22" t="s">
        <v>2</v>
      </c>
      <c r="E335" s="25" t="s">
        <v>50</v>
      </c>
      <c r="F335" s="35">
        <v>5.1</v>
      </c>
      <c r="G335" s="23">
        <v>42726</v>
      </c>
      <c r="H335" s="24">
        <v>0.12638888888888888</v>
      </c>
      <c r="I335" s="53" t="s">
        <v>436</v>
      </c>
      <c r="J335" s="17">
        <f t="shared" si="58"/>
        <v>0.25625000000000003</v>
      </c>
      <c r="K335" s="135"/>
      <c r="L335" s="142">
        <f t="shared" si="63"/>
        <v>1</v>
      </c>
      <c r="M335" s="98">
        <f t="shared" si="64"/>
        <v>6</v>
      </c>
      <c r="N335" s="98">
        <f t="shared" si="65"/>
        <v>9</v>
      </c>
      <c r="R335" s="127">
        <f t="shared" si="56"/>
        <v>23.617361111111112</v>
      </c>
      <c r="S335" s="127">
        <f t="shared" si="57"/>
        <v>23.87361111111111</v>
      </c>
      <c r="T335" s="127" t="b">
        <f t="shared" si="59"/>
        <v>0</v>
      </c>
      <c r="U335" s="127" t="b">
        <f t="shared" si="60"/>
        <v>0</v>
      </c>
      <c r="V335" s="29">
        <f t="shared" si="61"/>
        <v>0</v>
      </c>
      <c r="W335" s="29">
        <f t="shared" si="62"/>
        <v>0</v>
      </c>
      <c r="X335" s="29">
        <f t="shared" si="54"/>
        <v>0</v>
      </c>
      <c r="Y335" s="29">
        <f t="shared" si="55"/>
        <v>0</v>
      </c>
    </row>
    <row r="336" spans="1:25" ht="20.25">
      <c r="A336" s="12">
        <v>334</v>
      </c>
      <c r="B336" s="13">
        <v>42726</v>
      </c>
      <c r="C336" s="14">
        <v>0.3958333333333333</v>
      </c>
      <c r="D336" s="110" t="s">
        <v>47</v>
      </c>
      <c r="E336" s="15" t="s">
        <v>8</v>
      </c>
      <c r="F336" s="33"/>
      <c r="G336" s="16"/>
      <c r="H336" s="17"/>
      <c r="I336" s="51" t="s">
        <v>148</v>
      </c>
      <c r="J336" s="17"/>
      <c r="K336" s="135"/>
      <c r="L336" s="142">
        <f t="shared" si="63"/>
        <v>0</v>
      </c>
      <c r="M336" s="98">
        <f t="shared" si="64"/>
        <v>0</v>
      </c>
      <c r="N336" s="98">
        <f t="shared" si="65"/>
        <v>0</v>
      </c>
      <c r="R336" s="127">
        <f t="shared" si="56"/>
        <v>23.604166666666668</v>
      </c>
      <c r="S336" s="127">
        <f t="shared" si="57"/>
        <v>24</v>
      </c>
      <c r="T336" s="127" t="b">
        <f t="shared" si="59"/>
        <v>0</v>
      </c>
      <c r="U336" s="127" t="b">
        <f t="shared" si="60"/>
        <v>0</v>
      </c>
      <c r="V336" s="29">
        <f t="shared" si="61"/>
        <v>0</v>
      </c>
      <c r="W336" s="29">
        <f t="shared" si="62"/>
        <v>0</v>
      </c>
      <c r="X336" s="29">
        <f aca="true" t="shared" si="66" ref="X336:X386">HOUR(U336)</f>
        <v>0</v>
      </c>
      <c r="Y336" s="29">
        <f aca="true" t="shared" si="67" ref="Y336:Y386">MINUTE(U336)</f>
        <v>0</v>
      </c>
    </row>
    <row r="337" spans="1:25" ht="20.25">
      <c r="A337" s="12">
        <v>335</v>
      </c>
      <c r="B337" s="20">
        <v>42726</v>
      </c>
      <c r="C337" s="21">
        <v>0.4069444444444445</v>
      </c>
      <c r="D337" s="22" t="s">
        <v>38</v>
      </c>
      <c r="E337" s="25" t="s">
        <v>49</v>
      </c>
      <c r="F337" s="35"/>
      <c r="G337" s="23"/>
      <c r="H337" s="24"/>
      <c r="I337" s="51" t="s">
        <v>148</v>
      </c>
      <c r="J337" s="17"/>
      <c r="K337" s="135"/>
      <c r="L337" s="142">
        <f t="shared" si="63"/>
        <v>0</v>
      </c>
      <c r="M337" s="98">
        <f t="shared" si="64"/>
        <v>0</v>
      </c>
      <c r="N337" s="98">
        <f t="shared" si="65"/>
        <v>0</v>
      </c>
      <c r="R337" s="127">
        <f t="shared" si="56"/>
        <v>23.593055555555555</v>
      </c>
      <c r="S337" s="127">
        <f t="shared" si="57"/>
        <v>24</v>
      </c>
      <c r="T337" s="127" t="b">
        <f t="shared" si="59"/>
        <v>0</v>
      </c>
      <c r="U337" s="127" t="b">
        <f t="shared" si="60"/>
        <v>0</v>
      </c>
      <c r="V337" s="29">
        <f t="shared" si="61"/>
        <v>0</v>
      </c>
      <c r="W337" s="29">
        <f t="shared" si="62"/>
        <v>0</v>
      </c>
      <c r="X337" s="29">
        <f t="shared" si="66"/>
        <v>0</v>
      </c>
      <c r="Y337" s="29">
        <f t="shared" si="67"/>
        <v>0</v>
      </c>
    </row>
    <row r="338" spans="1:25" ht="20.25">
      <c r="A338" s="69">
        <v>336</v>
      </c>
      <c r="B338" s="70">
        <v>42726</v>
      </c>
      <c r="C338" s="71">
        <v>0.5986111111111111</v>
      </c>
      <c r="D338" s="111" t="s">
        <v>51</v>
      </c>
      <c r="E338" s="73" t="s">
        <v>420</v>
      </c>
      <c r="F338" s="74">
        <v>4.2</v>
      </c>
      <c r="G338" s="70">
        <v>42725</v>
      </c>
      <c r="H338" s="71">
        <v>0.3965277777777778</v>
      </c>
      <c r="I338" s="77" t="s">
        <v>189</v>
      </c>
      <c r="J338" s="71">
        <f t="shared" si="58"/>
        <v>0.20208333333333328</v>
      </c>
      <c r="K338" s="134" t="s">
        <v>123</v>
      </c>
      <c r="L338" s="142">
        <f t="shared" si="63"/>
        <v>0</v>
      </c>
      <c r="M338" s="98"/>
      <c r="N338" s="98"/>
      <c r="R338" s="127">
        <f t="shared" si="56"/>
        <v>23.40138888888889</v>
      </c>
      <c r="S338" s="127">
        <f t="shared" si="57"/>
        <v>23.603472222222223</v>
      </c>
      <c r="T338" s="127">
        <f t="shared" si="59"/>
        <v>24.202083333333334</v>
      </c>
      <c r="U338" s="127" t="b">
        <f t="shared" si="60"/>
        <v>0</v>
      </c>
      <c r="V338" s="29">
        <f t="shared" si="61"/>
        <v>4</v>
      </c>
      <c r="W338" s="29">
        <f t="shared" si="62"/>
        <v>51</v>
      </c>
      <c r="X338" s="29">
        <f t="shared" si="66"/>
        <v>0</v>
      </c>
      <c r="Y338" s="29">
        <f t="shared" si="67"/>
        <v>0</v>
      </c>
    </row>
    <row r="339" spans="1:25" ht="20.25">
      <c r="A339" s="12">
        <v>337</v>
      </c>
      <c r="B339" s="13">
        <v>42727</v>
      </c>
      <c r="C339" s="14">
        <v>0.024305555555555556</v>
      </c>
      <c r="D339" s="112" t="s">
        <v>19</v>
      </c>
      <c r="E339" s="15" t="s">
        <v>19</v>
      </c>
      <c r="F339" s="33">
        <v>4.7</v>
      </c>
      <c r="G339" s="16">
        <v>42726</v>
      </c>
      <c r="H339" s="17">
        <v>0.9409722222222222</v>
      </c>
      <c r="I339" s="50" t="s">
        <v>440</v>
      </c>
      <c r="J339" s="17"/>
      <c r="K339" s="135"/>
      <c r="L339" s="142">
        <f t="shared" si="63"/>
        <v>0</v>
      </c>
      <c r="M339" s="98">
        <v>2</v>
      </c>
      <c r="N339" s="98">
        <f t="shared" si="65"/>
        <v>0</v>
      </c>
      <c r="R339" s="127">
        <f t="shared" si="56"/>
        <v>23.975694444444443</v>
      </c>
      <c r="S339" s="127">
        <f t="shared" si="57"/>
        <v>23.05902777777778</v>
      </c>
      <c r="T339" s="127">
        <f t="shared" si="59"/>
        <v>23.083333333333336</v>
      </c>
      <c r="U339" s="127" t="b">
        <f t="shared" si="60"/>
        <v>0</v>
      </c>
      <c r="V339" s="29">
        <f t="shared" si="61"/>
        <v>2</v>
      </c>
      <c r="W339" s="29">
        <f t="shared" si="62"/>
        <v>0</v>
      </c>
      <c r="X339" s="29">
        <f t="shared" si="66"/>
        <v>0</v>
      </c>
      <c r="Y339" s="29">
        <f t="shared" si="67"/>
        <v>0</v>
      </c>
    </row>
    <row r="340" spans="1:25" ht="20.25">
      <c r="A340" s="12">
        <v>338</v>
      </c>
      <c r="B340" s="20">
        <v>42727</v>
      </c>
      <c r="C340" s="21">
        <v>0.08333333333333333</v>
      </c>
      <c r="D340" s="22" t="s">
        <v>397</v>
      </c>
      <c r="E340" s="25" t="s">
        <v>430</v>
      </c>
      <c r="F340" s="35">
        <v>4.3</v>
      </c>
      <c r="G340" s="23">
        <v>42726</v>
      </c>
      <c r="H340" s="24">
        <v>0.11041666666666666</v>
      </c>
      <c r="I340" s="53" t="s">
        <v>437</v>
      </c>
      <c r="J340" s="17">
        <f t="shared" si="58"/>
        <v>0.027083333333333334</v>
      </c>
      <c r="K340" s="135"/>
      <c r="L340" s="142">
        <f t="shared" si="63"/>
        <v>0</v>
      </c>
      <c r="M340" s="98">
        <f t="shared" si="64"/>
        <v>0</v>
      </c>
      <c r="N340" s="98">
        <f t="shared" si="65"/>
        <v>39</v>
      </c>
      <c r="R340" s="127">
        <f t="shared" si="56"/>
        <v>23.916666666666668</v>
      </c>
      <c r="S340" s="127">
        <f t="shared" si="57"/>
        <v>23.889583333333334</v>
      </c>
      <c r="T340" s="127">
        <f t="shared" si="59"/>
        <v>23.972916666666666</v>
      </c>
      <c r="U340" s="127" t="b">
        <f t="shared" si="60"/>
        <v>0</v>
      </c>
      <c r="V340" s="29">
        <f t="shared" si="61"/>
        <v>23</v>
      </c>
      <c r="W340" s="29">
        <f t="shared" si="62"/>
        <v>21</v>
      </c>
      <c r="X340" s="29">
        <f t="shared" si="66"/>
        <v>0</v>
      </c>
      <c r="Y340" s="29">
        <f t="shared" si="67"/>
        <v>0</v>
      </c>
    </row>
    <row r="341" spans="1:25" ht="20.25">
      <c r="A341" s="12">
        <v>339</v>
      </c>
      <c r="B341" s="13">
        <v>42727</v>
      </c>
      <c r="C341" s="14">
        <v>0.18333333333333335</v>
      </c>
      <c r="D341" s="110" t="s">
        <v>17</v>
      </c>
      <c r="E341" s="15" t="s">
        <v>17</v>
      </c>
      <c r="F341" s="33"/>
      <c r="G341" s="16">
        <v>42727</v>
      </c>
      <c r="H341" s="17">
        <v>0.08333333333333333</v>
      </c>
      <c r="I341" s="51" t="s">
        <v>438</v>
      </c>
      <c r="J341" s="17"/>
      <c r="K341" s="135" t="s">
        <v>188</v>
      </c>
      <c r="L341" s="142">
        <f t="shared" si="63"/>
        <v>1</v>
      </c>
      <c r="M341" s="98"/>
      <c r="N341" s="98"/>
      <c r="R341" s="127">
        <f t="shared" si="56"/>
        <v>23.816666666666666</v>
      </c>
      <c r="S341" s="127">
        <f t="shared" si="57"/>
        <v>23.916666666666668</v>
      </c>
      <c r="T341" s="127" t="b">
        <f t="shared" si="59"/>
        <v>0</v>
      </c>
      <c r="U341" s="127" t="b">
        <f t="shared" si="60"/>
        <v>0</v>
      </c>
      <c r="V341" s="29">
        <f t="shared" si="61"/>
        <v>0</v>
      </c>
      <c r="W341" s="29">
        <f t="shared" si="62"/>
        <v>0</v>
      </c>
      <c r="X341" s="29">
        <f t="shared" si="66"/>
        <v>0</v>
      </c>
      <c r="Y341" s="29">
        <f t="shared" si="67"/>
        <v>0</v>
      </c>
    </row>
    <row r="342" spans="1:25" ht="20.25">
      <c r="A342" s="12">
        <v>340</v>
      </c>
      <c r="B342" s="20">
        <v>42727</v>
      </c>
      <c r="C342" s="21">
        <v>0.23194444444444443</v>
      </c>
      <c r="D342" s="22" t="s">
        <v>29</v>
      </c>
      <c r="E342" s="25" t="s">
        <v>29</v>
      </c>
      <c r="F342" s="35">
        <v>4.2</v>
      </c>
      <c r="G342" s="23">
        <v>42726</v>
      </c>
      <c r="H342" s="24">
        <v>0.6881944444444444</v>
      </c>
      <c r="I342" s="53" t="s">
        <v>439</v>
      </c>
      <c r="J342" s="17"/>
      <c r="K342" s="135"/>
      <c r="L342" s="142">
        <f t="shared" si="63"/>
        <v>0</v>
      </c>
      <c r="M342" s="98">
        <f t="shared" si="64"/>
        <v>0</v>
      </c>
      <c r="N342" s="98">
        <f t="shared" si="65"/>
        <v>0</v>
      </c>
      <c r="R342" s="127">
        <f t="shared" si="56"/>
        <v>23.768055555555556</v>
      </c>
      <c r="S342" s="127">
        <f t="shared" si="57"/>
        <v>23.311805555555555</v>
      </c>
      <c r="T342" s="127">
        <f t="shared" si="59"/>
        <v>23.54375</v>
      </c>
      <c r="U342" s="127" t="b">
        <f t="shared" si="60"/>
        <v>0</v>
      </c>
      <c r="V342" s="29">
        <f t="shared" si="61"/>
        <v>13</v>
      </c>
      <c r="W342" s="29">
        <f t="shared" si="62"/>
        <v>3</v>
      </c>
      <c r="X342" s="29">
        <f t="shared" si="66"/>
        <v>0</v>
      </c>
      <c r="Y342" s="29">
        <f t="shared" si="67"/>
        <v>0</v>
      </c>
    </row>
    <row r="343" spans="1:25" ht="20.25">
      <c r="A343" s="12">
        <v>341</v>
      </c>
      <c r="B343" s="20">
        <v>42727</v>
      </c>
      <c r="C343" s="21">
        <v>0.513888888888889</v>
      </c>
      <c r="D343" s="22" t="s">
        <v>15</v>
      </c>
      <c r="E343" s="25" t="s">
        <v>53</v>
      </c>
      <c r="F343" s="35">
        <v>4.5</v>
      </c>
      <c r="G343" s="23">
        <v>42726</v>
      </c>
      <c r="H343" s="24">
        <v>0.12152777777777778</v>
      </c>
      <c r="I343" s="53" t="s">
        <v>441</v>
      </c>
      <c r="J343" s="17">
        <f t="shared" si="58"/>
        <v>0.39236111111111116</v>
      </c>
      <c r="K343" s="135"/>
      <c r="L343" s="142">
        <f t="shared" si="63"/>
        <v>0</v>
      </c>
      <c r="M343" s="98">
        <f t="shared" si="64"/>
        <v>9</v>
      </c>
      <c r="N343" s="98">
        <f t="shared" si="65"/>
        <v>25</v>
      </c>
      <c r="R343" s="127">
        <f t="shared" si="56"/>
        <v>23.48611111111111</v>
      </c>
      <c r="S343" s="127">
        <f t="shared" si="57"/>
        <v>23.87847222222222</v>
      </c>
      <c r="T343" s="127">
        <f t="shared" si="59"/>
        <v>24.39236111111111</v>
      </c>
      <c r="U343" s="127" t="b">
        <f t="shared" si="60"/>
        <v>0</v>
      </c>
      <c r="V343" s="29">
        <f t="shared" si="61"/>
        <v>9</v>
      </c>
      <c r="W343" s="29">
        <f t="shared" si="62"/>
        <v>25</v>
      </c>
      <c r="X343" s="29">
        <f t="shared" si="66"/>
        <v>0</v>
      </c>
      <c r="Y343" s="29">
        <f t="shared" si="67"/>
        <v>0</v>
      </c>
    </row>
    <row r="344" spans="1:25" ht="20.25">
      <c r="A344" s="12">
        <v>342</v>
      </c>
      <c r="B344" s="20">
        <v>42727</v>
      </c>
      <c r="C344" s="21">
        <v>0.51875</v>
      </c>
      <c r="D344" s="22" t="s">
        <v>51</v>
      </c>
      <c r="E344" s="25" t="s">
        <v>52</v>
      </c>
      <c r="F344" s="35">
        <v>4.9</v>
      </c>
      <c r="G344" s="23">
        <v>42728</v>
      </c>
      <c r="H344" s="24">
        <v>0.9763888888888889</v>
      </c>
      <c r="I344" s="53" t="s">
        <v>442</v>
      </c>
      <c r="J344" s="17">
        <f t="shared" si="58"/>
        <v>0.4576388888888888</v>
      </c>
      <c r="K344" s="135"/>
      <c r="L344" s="142">
        <f t="shared" si="63"/>
        <v>0</v>
      </c>
      <c r="M344" s="98">
        <f t="shared" si="64"/>
        <v>10</v>
      </c>
      <c r="N344" s="98">
        <f t="shared" si="65"/>
        <v>59</v>
      </c>
      <c r="R344" s="127">
        <f t="shared" si="56"/>
        <v>23.48125</v>
      </c>
      <c r="S344" s="127">
        <f t="shared" si="57"/>
        <v>23.023611111111112</v>
      </c>
      <c r="T344" s="127" t="b">
        <f t="shared" si="59"/>
        <v>0</v>
      </c>
      <c r="U344" s="127">
        <f t="shared" si="60"/>
        <v>24.457638888888887</v>
      </c>
      <c r="V344" s="29">
        <f t="shared" si="61"/>
        <v>0</v>
      </c>
      <c r="W344" s="29">
        <f t="shared" si="62"/>
        <v>0</v>
      </c>
      <c r="X344" s="29">
        <f t="shared" si="66"/>
        <v>10</v>
      </c>
      <c r="Y344" s="29">
        <f t="shared" si="67"/>
        <v>59</v>
      </c>
    </row>
    <row r="345" spans="1:25" ht="20.25">
      <c r="A345" s="12">
        <v>343</v>
      </c>
      <c r="B345" s="13">
        <v>42727</v>
      </c>
      <c r="C345" s="14">
        <v>0.8798611111111111</v>
      </c>
      <c r="D345" s="110" t="s">
        <v>33</v>
      </c>
      <c r="E345" s="15" t="s">
        <v>345</v>
      </c>
      <c r="F345" s="33">
        <v>4.6</v>
      </c>
      <c r="G345" s="16">
        <v>42726</v>
      </c>
      <c r="H345" s="17">
        <v>0.6965277777777777</v>
      </c>
      <c r="I345" s="50" t="s">
        <v>117</v>
      </c>
      <c r="J345" s="17">
        <f t="shared" si="58"/>
        <v>0.18333333333333335</v>
      </c>
      <c r="K345" s="135"/>
      <c r="L345" s="142">
        <f t="shared" si="63"/>
        <v>0</v>
      </c>
      <c r="M345" s="98"/>
      <c r="N345" s="98"/>
      <c r="R345" s="127">
        <f t="shared" si="56"/>
        <v>23.12013888888889</v>
      </c>
      <c r="S345" s="127">
        <f t="shared" si="57"/>
        <v>23.303472222222222</v>
      </c>
      <c r="T345" s="127">
        <f t="shared" si="59"/>
        <v>24.183333333333334</v>
      </c>
      <c r="U345" s="127" t="b">
        <f t="shared" si="60"/>
        <v>0</v>
      </c>
      <c r="V345" s="29">
        <f t="shared" si="61"/>
        <v>4</v>
      </c>
      <c r="W345" s="29">
        <f t="shared" si="62"/>
        <v>24</v>
      </c>
      <c r="X345" s="29">
        <f t="shared" si="66"/>
        <v>0</v>
      </c>
      <c r="Y345" s="29">
        <f t="shared" si="67"/>
        <v>0</v>
      </c>
    </row>
    <row r="346" spans="1:25" ht="20.25">
      <c r="A346" s="12">
        <v>344</v>
      </c>
      <c r="B346" s="13">
        <v>42727</v>
      </c>
      <c r="C346" s="14">
        <v>0.9659722222222222</v>
      </c>
      <c r="D346" s="112" t="s">
        <v>143</v>
      </c>
      <c r="E346" s="15" t="s">
        <v>145</v>
      </c>
      <c r="F346" s="33">
        <v>3.3</v>
      </c>
      <c r="G346" s="16">
        <v>42727</v>
      </c>
      <c r="H346" s="17">
        <v>0.6284722222222222</v>
      </c>
      <c r="I346" s="50" t="s">
        <v>145</v>
      </c>
      <c r="J346" s="17">
        <f t="shared" si="58"/>
        <v>0.3375</v>
      </c>
      <c r="K346" s="135"/>
      <c r="L346" s="142">
        <f t="shared" si="63"/>
        <v>1</v>
      </c>
      <c r="M346" s="98">
        <f t="shared" si="64"/>
        <v>8</v>
      </c>
      <c r="N346" s="98">
        <f t="shared" si="65"/>
        <v>6</v>
      </c>
      <c r="R346" s="127">
        <f t="shared" si="56"/>
        <v>23.034027777777776</v>
      </c>
      <c r="S346" s="127">
        <f t="shared" si="57"/>
        <v>23.37152777777778</v>
      </c>
      <c r="T346" s="127" t="b">
        <f t="shared" si="59"/>
        <v>0</v>
      </c>
      <c r="U346" s="127" t="b">
        <f t="shared" si="60"/>
        <v>0</v>
      </c>
      <c r="V346" s="29">
        <f t="shared" si="61"/>
        <v>0</v>
      </c>
      <c r="W346" s="29">
        <f t="shared" si="62"/>
        <v>0</v>
      </c>
      <c r="X346" s="29">
        <f t="shared" si="66"/>
        <v>0</v>
      </c>
      <c r="Y346" s="29">
        <f t="shared" si="67"/>
        <v>0</v>
      </c>
    </row>
    <row r="347" spans="1:25" ht="20.25">
      <c r="A347" s="12">
        <v>345</v>
      </c>
      <c r="B347" s="13">
        <v>42727</v>
      </c>
      <c r="C347" s="14">
        <v>0.9993055555555556</v>
      </c>
      <c r="D347" s="110" t="s">
        <v>22</v>
      </c>
      <c r="E347" s="15" t="s">
        <v>404</v>
      </c>
      <c r="F347" s="33">
        <v>5</v>
      </c>
      <c r="G347" s="16">
        <v>42728</v>
      </c>
      <c r="H347" s="17">
        <v>0.8180555555555555</v>
      </c>
      <c r="I347" s="50" t="s">
        <v>443</v>
      </c>
      <c r="J347" s="17">
        <f t="shared" si="58"/>
        <v>0.18125000000000002</v>
      </c>
      <c r="K347" s="135"/>
      <c r="L347" s="142">
        <f t="shared" si="63"/>
        <v>0</v>
      </c>
      <c r="M347" s="98"/>
      <c r="N347" s="98"/>
      <c r="R347" s="127">
        <f aca="true" t="shared" si="68" ref="R347:R386">24-C347</f>
        <v>23.000694444444445</v>
      </c>
      <c r="S347" s="127">
        <f aca="true" t="shared" si="69" ref="S347:S386">24-H347</f>
        <v>23.181944444444444</v>
      </c>
      <c r="T347" s="127" t="b">
        <f t="shared" si="59"/>
        <v>0</v>
      </c>
      <c r="U347" s="127">
        <f t="shared" si="60"/>
        <v>23.81875</v>
      </c>
      <c r="V347" s="29">
        <f t="shared" si="61"/>
        <v>0</v>
      </c>
      <c r="W347" s="29">
        <f t="shared" si="62"/>
        <v>0</v>
      </c>
      <c r="X347" s="29">
        <f t="shared" si="66"/>
        <v>19</v>
      </c>
      <c r="Y347" s="29">
        <f t="shared" si="67"/>
        <v>39</v>
      </c>
    </row>
    <row r="348" spans="1:25" ht="20.25">
      <c r="A348" s="12">
        <v>346</v>
      </c>
      <c r="B348" s="20">
        <v>42728</v>
      </c>
      <c r="C348" s="21">
        <v>0.5833333333333334</v>
      </c>
      <c r="D348" s="22" t="s">
        <v>45</v>
      </c>
      <c r="E348" s="25" t="s">
        <v>54</v>
      </c>
      <c r="F348" s="35"/>
      <c r="G348" s="23"/>
      <c r="H348" s="24"/>
      <c r="I348" s="51" t="s">
        <v>148</v>
      </c>
      <c r="J348" s="17">
        <f t="shared" si="58"/>
        <v>0.5833333333333334</v>
      </c>
      <c r="K348" s="135"/>
      <c r="L348" s="142">
        <f t="shared" si="63"/>
        <v>0</v>
      </c>
      <c r="M348" s="98"/>
      <c r="N348" s="98"/>
      <c r="R348" s="127">
        <f t="shared" si="68"/>
        <v>23.416666666666668</v>
      </c>
      <c r="S348" s="127">
        <f t="shared" si="69"/>
        <v>24</v>
      </c>
      <c r="T348" s="127" t="b">
        <f t="shared" si="59"/>
        <v>0</v>
      </c>
      <c r="U348" s="127" t="b">
        <f t="shared" si="60"/>
        <v>0</v>
      </c>
      <c r="V348" s="29">
        <f t="shared" si="61"/>
        <v>0</v>
      </c>
      <c r="W348" s="29">
        <f t="shared" si="62"/>
        <v>0</v>
      </c>
      <c r="X348" s="29">
        <f t="shared" si="66"/>
        <v>0</v>
      </c>
      <c r="Y348" s="29">
        <f t="shared" si="67"/>
        <v>0</v>
      </c>
    </row>
    <row r="349" spans="1:25" ht="20.25">
      <c r="A349" s="12">
        <v>347</v>
      </c>
      <c r="B349" s="13">
        <v>42728</v>
      </c>
      <c r="C349" s="14">
        <v>0.6611111111111111</v>
      </c>
      <c r="D349" s="112" t="s">
        <v>155</v>
      </c>
      <c r="E349" s="15" t="s">
        <v>155</v>
      </c>
      <c r="F349" s="33"/>
      <c r="G349" s="16"/>
      <c r="H349" s="17"/>
      <c r="I349" s="51" t="s">
        <v>148</v>
      </c>
      <c r="J349" s="17"/>
      <c r="K349" s="135"/>
      <c r="L349" s="142">
        <f t="shared" si="63"/>
        <v>0</v>
      </c>
      <c r="M349" s="98">
        <f t="shared" si="64"/>
        <v>0</v>
      </c>
      <c r="N349" s="98">
        <f t="shared" si="65"/>
        <v>0</v>
      </c>
      <c r="R349" s="127">
        <f t="shared" si="68"/>
        <v>23.33888888888889</v>
      </c>
      <c r="S349" s="127">
        <f t="shared" si="69"/>
        <v>24</v>
      </c>
      <c r="T349" s="127" t="b">
        <f t="shared" si="59"/>
        <v>0</v>
      </c>
      <c r="U349" s="127" t="b">
        <f t="shared" si="60"/>
        <v>0</v>
      </c>
      <c r="V349" s="29">
        <f t="shared" si="61"/>
        <v>0</v>
      </c>
      <c r="W349" s="29">
        <f t="shared" si="62"/>
        <v>0</v>
      </c>
      <c r="X349" s="29">
        <f t="shared" si="66"/>
        <v>0</v>
      </c>
      <c r="Y349" s="29">
        <f t="shared" si="67"/>
        <v>0</v>
      </c>
    </row>
    <row r="350" spans="1:25" ht="20.25">
      <c r="A350" s="12">
        <v>348</v>
      </c>
      <c r="B350" s="13">
        <v>42729</v>
      </c>
      <c r="C350" s="14">
        <v>0.02847222222222222</v>
      </c>
      <c r="D350" s="112" t="s">
        <v>45</v>
      </c>
      <c r="E350" s="15" t="s">
        <v>163</v>
      </c>
      <c r="F350" s="33"/>
      <c r="G350" s="16"/>
      <c r="H350" s="17"/>
      <c r="I350" s="51" t="s">
        <v>148</v>
      </c>
      <c r="J350" s="17"/>
      <c r="K350" s="135"/>
      <c r="L350" s="142">
        <f t="shared" si="63"/>
        <v>0</v>
      </c>
      <c r="M350" s="98">
        <f t="shared" si="64"/>
        <v>0</v>
      </c>
      <c r="N350" s="98">
        <f t="shared" si="65"/>
        <v>0</v>
      </c>
      <c r="R350" s="127">
        <f t="shared" si="68"/>
        <v>23.971527777777776</v>
      </c>
      <c r="S350" s="127">
        <f t="shared" si="69"/>
        <v>24</v>
      </c>
      <c r="T350" s="127" t="b">
        <f t="shared" si="59"/>
        <v>0</v>
      </c>
      <c r="U350" s="127" t="b">
        <f t="shared" si="60"/>
        <v>0</v>
      </c>
      <c r="V350" s="29">
        <f t="shared" si="61"/>
        <v>0</v>
      </c>
      <c r="W350" s="29">
        <f t="shared" si="62"/>
        <v>0</v>
      </c>
      <c r="X350" s="29">
        <f t="shared" si="66"/>
        <v>0</v>
      </c>
      <c r="Y350" s="29">
        <f t="shared" si="67"/>
        <v>0</v>
      </c>
    </row>
    <row r="351" spans="1:25" ht="20.25">
      <c r="A351" s="12">
        <v>349</v>
      </c>
      <c r="B351" s="20">
        <v>42729</v>
      </c>
      <c r="C351" s="21">
        <v>0.3333333333333333</v>
      </c>
      <c r="D351" s="22" t="s">
        <v>45</v>
      </c>
      <c r="E351" s="25" t="s">
        <v>54</v>
      </c>
      <c r="F351" s="35"/>
      <c r="G351" s="23"/>
      <c r="H351" s="24"/>
      <c r="I351" s="51" t="s">
        <v>148</v>
      </c>
      <c r="J351" s="17"/>
      <c r="K351" s="135"/>
      <c r="L351" s="142">
        <f t="shared" si="63"/>
        <v>0</v>
      </c>
      <c r="M351" s="98">
        <f t="shared" si="64"/>
        <v>0</v>
      </c>
      <c r="N351" s="98">
        <f t="shared" si="65"/>
        <v>0</v>
      </c>
      <c r="R351" s="127">
        <f t="shared" si="68"/>
        <v>23.666666666666668</v>
      </c>
      <c r="S351" s="127">
        <f t="shared" si="69"/>
        <v>24</v>
      </c>
      <c r="T351" s="127" t="b">
        <f t="shared" si="59"/>
        <v>0</v>
      </c>
      <c r="U351" s="127" t="b">
        <f t="shared" si="60"/>
        <v>0</v>
      </c>
      <c r="V351" s="29">
        <f t="shared" si="61"/>
        <v>0</v>
      </c>
      <c r="W351" s="29">
        <f t="shared" si="62"/>
        <v>0</v>
      </c>
      <c r="X351" s="29">
        <f t="shared" si="66"/>
        <v>0</v>
      </c>
      <c r="Y351" s="29">
        <f t="shared" si="67"/>
        <v>0</v>
      </c>
    </row>
    <row r="352" spans="1:25" ht="20.25">
      <c r="A352" s="12">
        <v>350</v>
      </c>
      <c r="B352" s="20">
        <v>42729</v>
      </c>
      <c r="C352" s="21">
        <v>0.5625</v>
      </c>
      <c r="D352" s="22" t="s">
        <v>56</v>
      </c>
      <c r="E352" s="25" t="s">
        <v>57</v>
      </c>
      <c r="F352" s="35"/>
      <c r="G352" s="23">
        <v>42729</v>
      </c>
      <c r="H352" s="24">
        <v>0.5708333333333333</v>
      </c>
      <c r="I352" s="52" t="s">
        <v>444</v>
      </c>
      <c r="J352" s="17"/>
      <c r="K352" s="135" t="s">
        <v>188</v>
      </c>
      <c r="L352" s="142">
        <f t="shared" si="63"/>
        <v>1</v>
      </c>
      <c r="M352" s="98">
        <f t="shared" si="64"/>
        <v>0</v>
      </c>
      <c r="N352" s="98">
        <f t="shared" si="65"/>
        <v>0</v>
      </c>
      <c r="R352" s="127">
        <f t="shared" si="68"/>
        <v>23.4375</v>
      </c>
      <c r="S352" s="127">
        <f t="shared" si="69"/>
        <v>23.429166666666667</v>
      </c>
      <c r="T352" s="127" t="b">
        <f t="shared" si="59"/>
        <v>0</v>
      </c>
      <c r="U352" s="127" t="b">
        <f t="shared" si="60"/>
        <v>0</v>
      </c>
      <c r="V352" s="29">
        <f t="shared" si="61"/>
        <v>0</v>
      </c>
      <c r="W352" s="29">
        <f t="shared" si="62"/>
        <v>0</v>
      </c>
      <c r="X352" s="29">
        <f t="shared" si="66"/>
        <v>0</v>
      </c>
      <c r="Y352" s="29">
        <f t="shared" si="67"/>
        <v>0</v>
      </c>
    </row>
    <row r="353" spans="1:25" ht="20.25">
      <c r="A353" s="69">
        <v>351</v>
      </c>
      <c r="B353" s="78">
        <v>42729</v>
      </c>
      <c r="C353" s="79">
        <v>0.5833333333333334</v>
      </c>
      <c r="D353" s="80" t="s">
        <v>15</v>
      </c>
      <c r="E353" s="83" t="s">
        <v>55</v>
      </c>
      <c r="F353" s="81">
        <v>4.7</v>
      </c>
      <c r="G353" s="78">
        <v>42729</v>
      </c>
      <c r="H353" s="79">
        <v>0.6618055555555555</v>
      </c>
      <c r="I353" s="82" t="s">
        <v>445</v>
      </c>
      <c r="J353" s="71">
        <f t="shared" si="58"/>
        <v>0.07847222222222217</v>
      </c>
      <c r="K353" s="134" t="s">
        <v>123</v>
      </c>
      <c r="L353" s="142">
        <f t="shared" si="63"/>
        <v>1</v>
      </c>
      <c r="M353" s="98">
        <f t="shared" si="64"/>
        <v>1</v>
      </c>
      <c r="N353" s="98">
        <f t="shared" si="65"/>
        <v>53</v>
      </c>
      <c r="R353" s="127">
        <f t="shared" si="68"/>
        <v>23.416666666666668</v>
      </c>
      <c r="S353" s="127">
        <f t="shared" si="69"/>
        <v>23.338194444444444</v>
      </c>
      <c r="T353" s="127" t="b">
        <f t="shared" si="59"/>
        <v>0</v>
      </c>
      <c r="U353" s="127" t="b">
        <f t="shared" si="60"/>
        <v>0</v>
      </c>
      <c r="V353" s="29">
        <f t="shared" si="61"/>
        <v>0</v>
      </c>
      <c r="W353" s="29">
        <f t="shared" si="62"/>
        <v>0</v>
      </c>
      <c r="X353" s="29">
        <f t="shared" si="66"/>
        <v>0</v>
      </c>
      <c r="Y353" s="29">
        <f t="shared" si="67"/>
        <v>0</v>
      </c>
    </row>
    <row r="354" spans="1:25" ht="20.25">
      <c r="A354" s="12">
        <v>352</v>
      </c>
      <c r="B354" s="13">
        <v>42729</v>
      </c>
      <c r="C354" s="14">
        <v>0.876388888888889</v>
      </c>
      <c r="D354" s="112" t="s">
        <v>143</v>
      </c>
      <c r="E354" s="15" t="s">
        <v>145</v>
      </c>
      <c r="F354" s="33">
        <v>4.3</v>
      </c>
      <c r="G354" s="16">
        <v>42729</v>
      </c>
      <c r="H354" s="17">
        <v>0.4826388888888889</v>
      </c>
      <c r="I354" s="50" t="s">
        <v>145</v>
      </c>
      <c r="J354" s="17">
        <f t="shared" si="58"/>
        <v>0.3937500000000001</v>
      </c>
      <c r="K354" s="135"/>
      <c r="L354" s="142">
        <f t="shared" si="63"/>
        <v>1</v>
      </c>
      <c r="M354" s="98">
        <f t="shared" si="64"/>
        <v>9</v>
      </c>
      <c r="N354" s="98">
        <f t="shared" si="65"/>
        <v>27</v>
      </c>
      <c r="R354" s="127">
        <f t="shared" si="68"/>
        <v>23.12361111111111</v>
      </c>
      <c r="S354" s="127">
        <f t="shared" si="69"/>
        <v>23.51736111111111</v>
      </c>
      <c r="T354" s="127" t="b">
        <f t="shared" si="59"/>
        <v>0</v>
      </c>
      <c r="U354" s="127" t="b">
        <f t="shared" si="60"/>
        <v>0</v>
      </c>
      <c r="V354" s="29">
        <f t="shared" si="61"/>
        <v>0</v>
      </c>
      <c r="W354" s="29">
        <f t="shared" si="62"/>
        <v>0</v>
      </c>
      <c r="X354" s="29">
        <f t="shared" si="66"/>
        <v>0</v>
      </c>
      <c r="Y354" s="29">
        <f t="shared" si="67"/>
        <v>0</v>
      </c>
    </row>
    <row r="355" spans="1:25" ht="20.25">
      <c r="A355" s="12">
        <v>353</v>
      </c>
      <c r="B355" s="13">
        <v>42729</v>
      </c>
      <c r="C355" s="14">
        <v>0.9159722222222223</v>
      </c>
      <c r="D355" s="112" t="s">
        <v>152</v>
      </c>
      <c r="E355" s="15" t="s">
        <v>152</v>
      </c>
      <c r="F355" s="33">
        <v>4.6</v>
      </c>
      <c r="G355" s="16">
        <v>42729</v>
      </c>
      <c r="H355" s="17">
        <v>0.5743055555555555</v>
      </c>
      <c r="I355" s="50" t="s">
        <v>152</v>
      </c>
      <c r="J355" s="17">
        <f t="shared" si="58"/>
        <v>0.3416666666666668</v>
      </c>
      <c r="K355" s="135"/>
      <c r="L355" s="142">
        <f t="shared" si="63"/>
        <v>1</v>
      </c>
      <c r="M355" s="98">
        <f t="shared" si="64"/>
        <v>8</v>
      </c>
      <c r="N355" s="98">
        <f t="shared" si="65"/>
        <v>12</v>
      </c>
      <c r="R355" s="127">
        <f t="shared" si="68"/>
        <v>23.084027777777777</v>
      </c>
      <c r="S355" s="127">
        <f t="shared" si="69"/>
        <v>23.425694444444446</v>
      </c>
      <c r="T355" s="127" t="b">
        <f t="shared" si="59"/>
        <v>0</v>
      </c>
      <c r="U355" s="127" t="b">
        <f t="shared" si="60"/>
        <v>0</v>
      </c>
      <c r="V355" s="29">
        <f t="shared" si="61"/>
        <v>0</v>
      </c>
      <c r="W355" s="29">
        <f t="shared" si="62"/>
        <v>0</v>
      </c>
      <c r="X355" s="29">
        <f t="shared" si="66"/>
        <v>0</v>
      </c>
      <c r="Y355" s="29">
        <f t="shared" si="67"/>
        <v>0</v>
      </c>
    </row>
    <row r="356" spans="1:25" ht="20.25">
      <c r="A356" s="12">
        <v>354</v>
      </c>
      <c r="B356" s="13">
        <v>42730</v>
      </c>
      <c r="C356" s="14">
        <v>0.04305555555555556</v>
      </c>
      <c r="D356" s="112" t="s">
        <v>113</v>
      </c>
      <c r="E356" s="15" t="s">
        <v>113</v>
      </c>
      <c r="F356" s="33"/>
      <c r="G356" s="16"/>
      <c r="H356" s="17"/>
      <c r="I356" s="51" t="s">
        <v>148</v>
      </c>
      <c r="J356" s="17"/>
      <c r="K356" s="135"/>
      <c r="L356" s="142">
        <f t="shared" si="63"/>
        <v>0</v>
      </c>
      <c r="M356" s="98"/>
      <c r="N356" s="98"/>
      <c r="R356" s="127">
        <f t="shared" si="68"/>
        <v>23.956944444444446</v>
      </c>
      <c r="S356" s="127">
        <f t="shared" si="69"/>
        <v>24</v>
      </c>
      <c r="T356" s="127" t="b">
        <f t="shared" si="59"/>
        <v>0</v>
      </c>
      <c r="U356" s="127" t="b">
        <f t="shared" si="60"/>
        <v>0</v>
      </c>
      <c r="V356" s="29">
        <f t="shared" si="61"/>
        <v>0</v>
      </c>
      <c r="W356" s="29">
        <f t="shared" si="62"/>
        <v>0</v>
      </c>
      <c r="X356" s="29">
        <f t="shared" si="66"/>
        <v>0</v>
      </c>
      <c r="Y356" s="29">
        <f t="shared" si="67"/>
        <v>0</v>
      </c>
    </row>
    <row r="357" spans="1:25" ht="20.25">
      <c r="A357" s="12">
        <v>355</v>
      </c>
      <c r="B357" s="13">
        <v>42730</v>
      </c>
      <c r="C357" s="14">
        <v>0.3576388888888889</v>
      </c>
      <c r="D357" s="110" t="s">
        <v>80</v>
      </c>
      <c r="E357" s="15" t="s">
        <v>80</v>
      </c>
      <c r="F357" s="33">
        <v>2.9</v>
      </c>
      <c r="G357" s="16">
        <v>42729</v>
      </c>
      <c r="H357" s="17">
        <v>0.7784722222222222</v>
      </c>
      <c r="I357" s="51" t="s">
        <v>451</v>
      </c>
      <c r="J357" s="17">
        <f t="shared" si="58"/>
        <v>0.42083333333333334</v>
      </c>
      <c r="K357" s="135"/>
      <c r="L357" s="142">
        <f t="shared" si="63"/>
        <v>0</v>
      </c>
      <c r="M357" s="98"/>
      <c r="N357" s="98"/>
      <c r="R357" s="127">
        <f t="shared" si="68"/>
        <v>23.64236111111111</v>
      </c>
      <c r="S357" s="127">
        <f t="shared" si="69"/>
        <v>23.221527777777776</v>
      </c>
      <c r="T357" s="127">
        <f t="shared" si="59"/>
        <v>23.579166666666666</v>
      </c>
      <c r="U357" s="127" t="b">
        <f t="shared" si="60"/>
        <v>0</v>
      </c>
      <c r="V357" s="29">
        <f t="shared" si="61"/>
        <v>13</v>
      </c>
      <c r="W357" s="29">
        <f t="shared" si="62"/>
        <v>54</v>
      </c>
      <c r="X357" s="29">
        <f t="shared" si="66"/>
        <v>0</v>
      </c>
      <c r="Y357" s="29">
        <f t="shared" si="67"/>
        <v>0</v>
      </c>
    </row>
    <row r="358" spans="1:25" ht="20.25">
      <c r="A358" s="12">
        <v>356</v>
      </c>
      <c r="B358" s="13">
        <v>42730</v>
      </c>
      <c r="C358" s="14">
        <v>0.4048611111111111</v>
      </c>
      <c r="D358" s="110" t="s">
        <v>33</v>
      </c>
      <c r="E358" s="15" t="s">
        <v>405</v>
      </c>
      <c r="F358" s="33">
        <v>4.3</v>
      </c>
      <c r="G358" s="16">
        <v>42729</v>
      </c>
      <c r="H358" s="17">
        <v>0.9020833333333332</v>
      </c>
      <c r="I358" s="50" t="s">
        <v>448</v>
      </c>
      <c r="J358" s="17">
        <f t="shared" si="58"/>
        <v>0.4972222222222221</v>
      </c>
      <c r="K358" s="135"/>
      <c r="L358" s="142">
        <f t="shared" si="63"/>
        <v>0</v>
      </c>
      <c r="M358" s="98"/>
      <c r="N358" s="98"/>
      <c r="R358" s="127">
        <f t="shared" si="68"/>
        <v>23.59513888888889</v>
      </c>
      <c r="S358" s="127">
        <f t="shared" si="69"/>
        <v>23.097916666666666</v>
      </c>
      <c r="T358" s="127">
        <f t="shared" si="59"/>
        <v>23.502777777777776</v>
      </c>
      <c r="U358" s="127" t="b">
        <f t="shared" si="60"/>
        <v>0</v>
      </c>
      <c r="V358" s="29">
        <f t="shared" si="61"/>
        <v>12</v>
      </c>
      <c r="W358" s="29">
        <f t="shared" si="62"/>
        <v>4</v>
      </c>
      <c r="X358" s="29">
        <f t="shared" si="66"/>
        <v>0</v>
      </c>
      <c r="Y358" s="29">
        <f t="shared" si="67"/>
        <v>0</v>
      </c>
    </row>
    <row r="359" spans="1:25" ht="20.25">
      <c r="A359" s="12">
        <v>357</v>
      </c>
      <c r="B359" s="13">
        <v>42730</v>
      </c>
      <c r="C359" s="14">
        <v>0.7152777777777778</v>
      </c>
      <c r="D359" s="110" t="s">
        <v>79</v>
      </c>
      <c r="E359" s="15" t="s">
        <v>79</v>
      </c>
      <c r="F359" s="33">
        <v>3.2</v>
      </c>
      <c r="G359" s="16">
        <v>42731</v>
      </c>
      <c r="H359" s="17">
        <v>0.22291666666666665</v>
      </c>
      <c r="I359" s="50" t="s">
        <v>98</v>
      </c>
      <c r="J359" s="17">
        <f t="shared" si="58"/>
        <v>0.49236111111111114</v>
      </c>
      <c r="K359" s="135"/>
      <c r="L359" s="142">
        <f t="shared" si="63"/>
        <v>0</v>
      </c>
      <c r="M359" s="98"/>
      <c r="N359" s="98"/>
      <c r="R359" s="127">
        <f t="shared" si="68"/>
        <v>23.28472222222222</v>
      </c>
      <c r="S359" s="127">
        <f t="shared" si="69"/>
        <v>23.777083333333334</v>
      </c>
      <c r="T359" s="127" t="b">
        <f t="shared" si="59"/>
        <v>0</v>
      </c>
      <c r="U359" s="127">
        <f t="shared" si="60"/>
        <v>23.507638888888888</v>
      </c>
      <c r="V359" s="29">
        <f t="shared" si="61"/>
        <v>0</v>
      </c>
      <c r="W359" s="29">
        <f t="shared" si="62"/>
        <v>0</v>
      </c>
      <c r="X359" s="29">
        <f t="shared" si="66"/>
        <v>12</v>
      </c>
      <c r="Y359" s="29">
        <f t="shared" si="67"/>
        <v>11</v>
      </c>
    </row>
    <row r="360" spans="1:25" ht="20.25">
      <c r="A360" s="69">
        <v>358</v>
      </c>
      <c r="B360" s="70">
        <v>42730</v>
      </c>
      <c r="C360" s="71">
        <v>0.8152777777777778</v>
      </c>
      <c r="D360" s="113" t="s">
        <v>157</v>
      </c>
      <c r="E360" s="73" t="s">
        <v>157</v>
      </c>
      <c r="F360" s="74">
        <v>3.5</v>
      </c>
      <c r="G360" s="70">
        <v>42730</v>
      </c>
      <c r="H360" s="71">
        <v>0.8305555555555556</v>
      </c>
      <c r="I360" s="77" t="s">
        <v>446</v>
      </c>
      <c r="J360" s="71">
        <f t="shared" si="58"/>
        <v>0.015277777777777835</v>
      </c>
      <c r="K360" s="134" t="s">
        <v>123</v>
      </c>
      <c r="L360" s="142">
        <f t="shared" si="63"/>
        <v>1</v>
      </c>
      <c r="M360" s="98">
        <f t="shared" si="64"/>
        <v>0</v>
      </c>
      <c r="N360" s="98">
        <f t="shared" si="65"/>
        <v>22</v>
      </c>
      <c r="R360" s="127">
        <f t="shared" si="68"/>
        <v>23.184722222222224</v>
      </c>
      <c r="S360" s="127">
        <f t="shared" si="69"/>
        <v>23.169444444444444</v>
      </c>
      <c r="T360" s="127" t="b">
        <f t="shared" si="59"/>
        <v>0</v>
      </c>
      <c r="U360" s="127" t="b">
        <f t="shared" si="60"/>
        <v>0</v>
      </c>
      <c r="V360" s="29">
        <f t="shared" si="61"/>
        <v>0</v>
      </c>
      <c r="W360" s="29">
        <f t="shared" si="62"/>
        <v>0</v>
      </c>
      <c r="X360" s="29">
        <f t="shared" si="66"/>
        <v>0</v>
      </c>
      <c r="Y360" s="29">
        <f t="shared" si="67"/>
        <v>0</v>
      </c>
    </row>
    <row r="361" spans="1:25" ht="20.25">
      <c r="A361" s="69">
        <v>359</v>
      </c>
      <c r="B361" s="78">
        <v>42731</v>
      </c>
      <c r="C361" s="79">
        <v>0.20833333333333334</v>
      </c>
      <c r="D361" s="80" t="s">
        <v>60</v>
      </c>
      <c r="E361" s="83" t="s">
        <v>60</v>
      </c>
      <c r="F361" s="81">
        <v>4.1</v>
      </c>
      <c r="G361" s="78">
        <v>42731</v>
      </c>
      <c r="H361" s="79">
        <v>0.16527777777777777</v>
      </c>
      <c r="I361" s="82" t="s">
        <v>447</v>
      </c>
      <c r="J361" s="71">
        <f t="shared" si="58"/>
        <v>0.04305555555555557</v>
      </c>
      <c r="K361" s="134" t="s">
        <v>123</v>
      </c>
      <c r="L361" s="142">
        <f t="shared" si="63"/>
        <v>1</v>
      </c>
      <c r="M361" s="98">
        <f t="shared" si="64"/>
        <v>1</v>
      </c>
      <c r="N361" s="98">
        <f t="shared" si="65"/>
        <v>2</v>
      </c>
      <c r="R361" s="127">
        <f t="shared" si="68"/>
        <v>23.791666666666668</v>
      </c>
      <c r="S361" s="127">
        <f t="shared" si="69"/>
        <v>23.834722222222222</v>
      </c>
      <c r="T361" s="127" t="b">
        <f t="shared" si="59"/>
        <v>0</v>
      </c>
      <c r="U361" s="127" t="b">
        <f t="shared" si="60"/>
        <v>0</v>
      </c>
      <c r="V361" s="29">
        <f t="shared" si="61"/>
        <v>0</v>
      </c>
      <c r="W361" s="29">
        <f t="shared" si="62"/>
        <v>0</v>
      </c>
      <c r="X361" s="29">
        <f t="shared" si="66"/>
        <v>0</v>
      </c>
      <c r="Y361" s="29">
        <f t="shared" si="67"/>
        <v>0</v>
      </c>
    </row>
    <row r="362" spans="1:25" ht="20.25">
      <c r="A362" s="12">
        <v>360</v>
      </c>
      <c r="B362" s="13">
        <v>42731</v>
      </c>
      <c r="C362" s="14">
        <v>0.21736111111111112</v>
      </c>
      <c r="D362" s="112" t="s">
        <v>58</v>
      </c>
      <c r="E362" s="15" t="s">
        <v>59</v>
      </c>
      <c r="F362" s="33">
        <v>3.3</v>
      </c>
      <c r="G362" s="16">
        <v>42731</v>
      </c>
      <c r="H362" s="17">
        <v>0.45694444444444443</v>
      </c>
      <c r="I362" s="50" t="s">
        <v>449</v>
      </c>
      <c r="J362" s="17">
        <f t="shared" si="58"/>
        <v>0.23958333333333331</v>
      </c>
      <c r="K362" s="135"/>
      <c r="L362" s="142">
        <f t="shared" si="63"/>
        <v>1</v>
      </c>
      <c r="M362" s="98">
        <f t="shared" si="64"/>
        <v>5</v>
      </c>
      <c r="N362" s="98">
        <f t="shared" si="65"/>
        <v>45</v>
      </c>
      <c r="R362" s="127">
        <f t="shared" si="68"/>
        <v>23.78263888888889</v>
      </c>
      <c r="S362" s="127">
        <f t="shared" si="69"/>
        <v>23.543055555555554</v>
      </c>
      <c r="T362" s="127" t="b">
        <f t="shared" si="59"/>
        <v>0</v>
      </c>
      <c r="U362" s="127" t="b">
        <f t="shared" si="60"/>
        <v>0</v>
      </c>
      <c r="V362" s="29">
        <f t="shared" si="61"/>
        <v>0</v>
      </c>
      <c r="W362" s="29">
        <f t="shared" si="62"/>
        <v>0</v>
      </c>
      <c r="X362" s="29">
        <f t="shared" si="66"/>
        <v>0</v>
      </c>
      <c r="Y362" s="29">
        <f t="shared" si="67"/>
        <v>0</v>
      </c>
    </row>
    <row r="363" spans="1:25" ht="20.25">
      <c r="A363" s="12">
        <v>361</v>
      </c>
      <c r="B363" s="13">
        <v>42731</v>
      </c>
      <c r="C363" s="14">
        <v>0.39444444444444443</v>
      </c>
      <c r="D363" s="112" t="s">
        <v>38</v>
      </c>
      <c r="E363" s="15" t="s">
        <v>150</v>
      </c>
      <c r="F363" s="33">
        <v>4.6</v>
      </c>
      <c r="G363" s="16">
        <v>42731</v>
      </c>
      <c r="H363" s="17">
        <v>0.17152777777777775</v>
      </c>
      <c r="I363" s="50" t="s">
        <v>450</v>
      </c>
      <c r="J363" s="17">
        <f t="shared" si="58"/>
        <v>0.22291666666666668</v>
      </c>
      <c r="K363" s="135"/>
      <c r="L363" s="142">
        <f t="shared" si="63"/>
        <v>1</v>
      </c>
      <c r="M363" s="98">
        <f t="shared" si="64"/>
        <v>5</v>
      </c>
      <c r="N363" s="98">
        <f t="shared" si="65"/>
        <v>21</v>
      </c>
      <c r="R363" s="127">
        <f t="shared" si="68"/>
        <v>23.605555555555554</v>
      </c>
      <c r="S363" s="127">
        <f t="shared" si="69"/>
        <v>23.82847222222222</v>
      </c>
      <c r="T363" s="127" t="b">
        <f t="shared" si="59"/>
        <v>0</v>
      </c>
      <c r="U363" s="127" t="b">
        <f t="shared" si="60"/>
        <v>0</v>
      </c>
      <c r="V363" s="29">
        <f t="shared" si="61"/>
        <v>0</v>
      </c>
      <c r="W363" s="29">
        <f t="shared" si="62"/>
        <v>0</v>
      </c>
      <c r="X363" s="29">
        <f t="shared" si="66"/>
        <v>0</v>
      </c>
      <c r="Y363" s="29">
        <f t="shared" si="67"/>
        <v>0</v>
      </c>
    </row>
    <row r="364" spans="1:25" ht="20.25">
      <c r="A364" s="69">
        <v>362</v>
      </c>
      <c r="B364" s="78">
        <v>42731</v>
      </c>
      <c r="C364" s="79">
        <v>0.4166666666666667</v>
      </c>
      <c r="D364" s="80" t="s">
        <v>58</v>
      </c>
      <c r="E364" s="83" t="s">
        <v>59</v>
      </c>
      <c r="F364" s="81">
        <v>3.3</v>
      </c>
      <c r="G364" s="78">
        <v>42731</v>
      </c>
      <c r="H364" s="79">
        <v>0.45694444444444443</v>
      </c>
      <c r="I364" s="77" t="s">
        <v>449</v>
      </c>
      <c r="J364" s="71">
        <f t="shared" si="58"/>
        <v>0.040277777777777746</v>
      </c>
      <c r="K364" s="134" t="s">
        <v>123</v>
      </c>
      <c r="L364" s="142">
        <f t="shared" si="63"/>
        <v>1</v>
      </c>
      <c r="M364" s="98">
        <f t="shared" si="64"/>
        <v>0</v>
      </c>
      <c r="N364" s="98">
        <f t="shared" si="65"/>
        <v>58</v>
      </c>
      <c r="R364" s="127">
        <f t="shared" si="68"/>
        <v>23.583333333333332</v>
      </c>
      <c r="S364" s="127">
        <f t="shared" si="69"/>
        <v>23.543055555555554</v>
      </c>
      <c r="T364" s="127" t="b">
        <f t="shared" si="59"/>
        <v>0</v>
      </c>
      <c r="U364" s="127" t="b">
        <f t="shared" si="60"/>
        <v>0</v>
      </c>
      <c r="V364" s="29">
        <f t="shared" si="61"/>
        <v>0</v>
      </c>
      <c r="W364" s="29">
        <f t="shared" si="62"/>
        <v>0</v>
      </c>
      <c r="X364" s="29">
        <f t="shared" si="66"/>
        <v>0</v>
      </c>
      <c r="Y364" s="29">
        <f t="shared" si="67"/>
        <v>0</v>
      </c>
    </row>
    <row r="365" spans="1:25" ht="20.25">
      <c r="A365" s="12">
        <v>363</v>
      </c>
      <c r="B365" s="20">
        <v>42731</v>
      </c>
      <c r="C365" s="21">
        <v>0.7131944444444445</v>
      </c>
      <c r="D365" s="22" t="s">
        <v>15</v>
      </c>
      <c r="E365" s="25" t="s">
        <v>16</v>
      </c>
      <c r="F365" s="35">
        <v>5</v>
      </c>
      <c r="G365" s="23">
        <v>42730</v>
      </c>
      <c r="H365" s="24">
        <v>0.7666666666666666</v>
      </c>
      <c r="I365" s="53" t="s">
        <v>187</v>
      </c>
      <c r="J365" s="17">
        <f t="shared" si="58"/>
        <v>0.05347222222222214</v>
      </c>
      <c r="K365" s="135"/>
      <c r="L365" s="142">
        <f t="shared" si="63"/>
        <v>0</v>
      </c>
      <c r="M365" s="98"/>
      <c r="N365" s="98"/>
      <c r="R365" s="127">
        <f t="shared" si="68"/>
        <v>23.286805555555556</v>
      </c>
      <c r="S365" s="127">
        <f t="shared" si="69"/>
        <v>23.233333333333334</v>
      </c>
      <c r="T365" s="127">
        <f t="shared" si="59"/>
        <v>23.946527777777778</v>
      </c>
      <c r="U365" s="127" t="b">
        <f t="shared" si="60"/>
        <v>0</v>
      </c>
      <c r="V365" s="29">
        <f t="shared" si="61"/>
        <v>22</v>
      </c>
      <c r="W365" s="29">
        <f t="shared" si="62"/>
        <v>43</v>
      </c>
      <c r="X365" s="29">
        <f t="shared" si="66"/>
        <v>0</v>
      </c>
      <c r="Y365" s="29">
        <f t="shared" si="67"/>
        <v>0</v>
      </c>
    </row>
    <row r="366" spans="1:25" ht="20.25">
      <c r="A366" s="69">
        <v>364</v>
      </c>
      <c r="B366" s="70">
        <v>42732</v>
      </c>
      <c r="C366" s="71">
        <v>0.0798611111111111</v>
      </c>
      <c r="D366" s="113" t="s">
        <v>158</v>
      </c>
      <c r="E366" s="73" t="s">
        <v>160</v>
      </c>
      <c r="F366" s="74">
        <v>4.5</v>
      </c>
      <c r="G366" s="70">
        <v>42732</v>
      </c>
      <c r="H366" s="71">
        <v>0.04583333333333334</v>
      </c>
      <c r="I366" s="77" t="s">
        <v>267</v>
      </c>
      <c r="J366" s="71">
        <f t="shared" si="58"/>
        <v>0.03402777777777777</v>
      </c>
      <c r="K366" s="134" t="s">
        <v>123</v>
      </c>
      <c r="L366" s="142">
        <f t="shared" si="63"/>
        <v>1</v>
      </c>
      <c r="M366" s="98">
        <f t="shared" si="64"/>
        <v>0</v>
      </c>
      <c r="N366" s="98">
        <f t="shared" si="65"/>
        <v>49</v>
      </c>
      <c r="R366" s="127">
        <f t="shared" si="68"/>
        <v>23.92013888888889</v>
      </c>
      <c r="S366" s="127">
        <f t="shared" si="69"/>
        <v>23.954166666666666</v>
      </c>
      <c r="T366" s="127" t="b">
        <f t="shared" si="59"/>
        <v>0</v>
      </c>
      <c r="U366" s="127" t="b">
        <f t="shared" si="60"/>
        <v>0</v>
      </c>
      <c r="V366" s="29">
        <f t="shared" si="61"/>
        <v>0</v>
      </c>
      <c r="W366" s="29">
        <f t="shared" si="62"/>
        <v>0</v>
      </c>
      <c r="X366" s="29">
        <f t="shared" si="66"/>
        <v>0</v>
      </c>
      <c r="Y366" s="29">
        <f t="shared" si="67"/>
        <v>0</v>
      </c>
    </row>
    <row r="367" spans="1:25" ht="20.25">
      <c r="A367" s="12">
        <v>365</v>
      </c>
      <c r="B367" s="13">
        <v>42732</v>
      </c>
      <c r="C367" s="14">
        <v>0.125</v>
      </c>
      <c r="D367" s="110" t="s">
        <v>33</v>
      </c>
      <c r="E367" s="15" t="s">
        <v>345</v>
      </c>
      <c r="F367" s="33">
        <v>4</v>
      </c>
      <c r="G367" s="16">
        <v>42731</v>
      </c>
      <c r="H367" s="17">
        <v>0.37222222222222223</v>
      </c>
      <c r="I367" s="50" t="s">
        <v>452</v>
      </c>
      <c r="J367" s="17">
        <f t="shared" si="58"/>
        <v>0.24722222222222223</v>
      </c>
      <c r="K367" s="135"/>
      <c r="L367" s="142">
        <f t="shared" si="63"/>
        <v>0</v>
      </c>
      <c r="M367" s="98"/>
      <c r="N367" s="98"/>
      <c r="R367" s="127">
        <f t="shared" si="68"/>
        <v>23.875</v>
      </c>
      <c r="S367" s="127">
        <f t="shared" si="69"/>
        <v>23.627777777777776</v>
      </c>
      <c r="T367" s="127">
        <f t="shared" si="59"/>
        <v>23.752777777777776</v>
      </c>
      <c r="U367" s="127" t="b">
        <f t="shared" si="60"/>
        <v>0</v>
      </c>
      <c r="V367" s="29">
        <f t="shared" si="61"/>
        <v>18</v>
      </c>
      <c r="W367" s="29">
        <f t="shared" si="62"/>
        <v>4</v>
      </c>
      <c r="X367" s="29">
        <f t="shared" si="66"/>
        <v>0</v>
      </c>
      <c r="Y367" s="29">
        <f t="shared" si="67"/>
        <v>0</v>
      </c>
    </row>
    <row r="368" spans="1:25" ht="20.25">
      <c r="A368" s="69">
        <v>366</v>
      </c>
      <c r="B368" s="70">
        <v>42732</v>
      </c>
      <c r="C368" s="71">
        <v>0.1909722222222222</v>
      </c>
      <c r="D368" s="111" t="s">
        <v>115</v>
      </c>
      <c r="E368" s="73" t="s">
        <v>93</v>
      </c>
      <c r="F368" s="74">
        <v>4.7</v>
      </c>
      <c r="G368" s="70">
        <v>42732</v>
      </c>
      <c r="H368" s="71">
        <v>0.21180555555555555</v>
      </c>
      <c r="I368" s="77" t="s">
        <v>453</v>
      </c>
      <c r="J368" s="71">
        <f t="shared" si="58"/>
        <v>0.020833333333333343</v>
      </c>
      <c r="K368" s="134" t="s">
        <v>123</v>
      </c>
      <c r="L368" s="142">
        <f t="shared" si="63"/>
        <v>1</v>
      </c>
      <c r="M368" s="98">
        <f t="shared" si="64"/>
        <v>0</v>
      </c>
      <c r="N368" s="98">
        <f t="shared" si="65"/>
        <v>30</v>
      </c>
      <c r="R368" s="127">
        <f t="shared" si="68"/>
        <v>23.80902777777778</v>
      </c>
      <c r="S368" s="127">
        <f t="shared" si="69"/>
        <v>23.788194444444443</v>
      </c>
      <c r="T368" s="127" t="b">
        <f t="shared" si="59"/>
        <v>0</v>
      </c>
      <c r="U368" s="127" t="b">
        <f t="shared" si="60"/>
        <v>0</v>
      </c>
      <c r="V368" s="29">
        <f t="shared" si="61"/>
        <v>0</v>
      </c>
      <c r="W368" s="29">
        <f t="shared" si="62"/>
        <v>0</v>
      </c>
      <c r="X368" s="29">
        <f t="shared" si="66"/>
        <v>0</v>
      </c>
      <c r="Y368" s="29">
        <f t="shared" si="67"/>
        <v>0</v>
      </c>
    </row>
    <row r="369" spans="1:25" ht="20.25">
      <c r="A369" s="69">
        <v>367</v>
      </c>
      <c r="B369" s="70">
        <v>42732</v>
      </c>
      <c r="C369" s="71">
        <v>0.22152777777777777</v>
      </c>
      <c r="D369" s="111" t="s">
        <v>32</v>
      </c>
      <c r="E369" s="73" t="s">
        <v>359</v>
      </c>
      <c r="F369" s="74">
        <v>3.8</v>
      </c>
      <c r="G369" s="70">
        <v>42732</v>
      </c>
      <c r="H369" s="71">
        <v>0.2638888888888889</v>
      </c>
      <c r="I369" s="77" t="s">
        <v>82</v>
      </c>
      <c r="J369" s="71">
        <f t="shared" si="58"/>
        <v>0.04236111111111113</v>
      </c>
      <c r="K369" s="134" t="s">
        <v>123</v>
      </c>
      <c r="L369" s="142">
        <f t="shared" si="63"/>
        <v>1</v>
      </c>
      <c r="M369" s="98">
        <f t="shared" si="64"/>
        <v>1</v>
      </c>
      <c r="N369" s="98">
        <f t="shared" si="65"/>
        <v>1</v>
      </c>
      <c r="R369" s="127">
        <f t="shared" si="68"/>
        <v>23.778472222222224</v>
      </c>
      <c r="S369" s="127">
        <f t="shared" si="69"/>
        <v>23.73611111111111</v>
      </c>
      <c r="T369" s="127" t="b">
        <f t="shared" si="59"/>
        <v>0</v>
      </c>
      <c r="U369" s="127" t="b">
        <f t="shared" si="60"/>
        <v>0</v>
      </c>
      <c r="V369" s="29">
        <f t="shared" si="61"/>
        <v>0</v>
      </c>
      <c r="W369" s="29">
        <f t="shared" si="62"/>
        <v>0</v>
      </c>
      <c r="X369" s="29">
        <f t="shared" si="66"/>
        <v>0</v>
      </c>
      <c r="Y369" s="29">
        <f t="shared" si="67"/>
        <v>0</v>
      </c>
    </row>
    <row r="370" spans="1:25" ht="20.25">
      <c r="A370" s="69">
        <v>368</v>
      </c>
      <c r="B370" s="70">
        <v>42732</v>
      </c>
      <c r="C370" s="71">
        <v>0.40972222222222227</v>
      </c>
      <c r="D370" s="111" t="s">
        <v>47</v>
      </c>
      <c r="E370" s="73" t="s">
        <v>8</v>
      </c>
      <c r="F370" s="74">
        <v>4.8</v>
      </c>
      <c r="G370" s="70">
        <v>42732</v>
      </c>
      <c r="H370" s="71">
        <v>0.6006944444444444</v>
      </c>
      <c r="I370" s="77" t="s">
        <v>8</v>
      </c>
      <c r="J370" s="71">
        <f t="shared" si="58"/>
        <v>0.19097222222222215</v>
      </c>
      <c r="K370" s="134" t="s">
        <v>123</v>
      </c>
      <c r="L370" s="142">
        <f t="shared" si="63"/>
        <v>1</v>
      </c>
      <c r="M370" s="98">
        <f t="shared" si="64"/>
        <v>4</v>
      </c>
      <c r="N370" s="98">
        <f t="shared" si="65"/>
        <v>35</v>
      </c>
      <c r="R370" s="127">
        <f t="shared" si="68"/>
        <v>23.59027777777778</v>
      </c>
      <c r="S370" s="127">
        <f t="shared" si="69"/>
        <v>23.399305555555557</v>
      </c>
      <c r="T370" s="127" t="b">
        <f t="shared" si="59"/>
        <v>0</v>
      </c>
      <c r="U370" s="127" t="b">
        <f t="shared" si="60"/>
        <v>0</v>
      </c>
      <c r="V370" s="29">
        <f t="shared" si="61"/>
        <v>0</v>
      </c>
      <c r="W370" s="29">
        <f t="shared" si="62"/>
        <v>0</v>
      </c>
      <c r="X370" s="29">
        <f t="shared" si="66"/>
        <v>0</v>
      </c>
      <c r="Y370" s="29">
        <f t="shared" si="67"/>
        <v>0</v>
      </c>
    </row>
    <row r="371" spans="1:25" ht="20.25">
      <c r="A371" s="12">
        <v>369</v>
      </c>
      <c r="B371" s="13">
        <v>42732</v>
      </c>
      <c r="C371" s="14">
        <v>0.41180555555555554</v>
      </c>
      <c r="D371" s="112" t="s">
        <v>139</v>
      </c>
      <c r="E371" s="15" t="s">
        <v>141</v>
      </c>
      <c r="F371" s="33">
        <v>4.5</v>
      </c>
      <c r="G371" s="16">
        <v>42732</v>
      </c>
      <c r="H371" s="17">
        <v>0.04583333333333334</v>
      </c>
      <c r="I371" s="50" t="s">
        <v>454</v>
      </c>
      <c r="J371" s="17">
        <f t="shared" si="58"/>
        <v>0.3659722222222222</v>
      </c>
      <c r="K371" s="135"/>
      <c r="L371" s="142">
        <f t="shared" si="63"/>
        <v>1</v>
      </c>
      <c r="M371" s="98">
        <f t="shared" si="64"/>
        <v>8</v>
      </c>
      <c r="N371" s="98">
        <f t="shared" si="65"/>
        <v>47</v>
      </c>
      <c r="R371" s="127">
        <f t="shared" si="68"/>
        <v>23.588194444444444</v>
      </c>
      <c r="S371" s="127">
        <f t="shared" si="69"/>
        <v>23.954166666666666</v>
      </c>
      <c r="T371" s="127" t="b">
        <f t="shared" si="59"/>
        <v>0</v>
      </c>
      <c r="U371" s="127" t="b">
        <f t="shared" si="60"/>
        <v>0</v>
      </c>
      <c r="V371" s="29">
        <f t="shared" si="61"/>
        <v>0</v>
      </c>
      <c r="W371" s="29">
        <f t="shared" si="62"/>
        <v>0</v>
      </c>
      <c r="X371" s="29">
        <f t="shared" si="66"/>
        <v>0</v>
      </c>
      <c r="Y371" s="29">
        <f t="shared" si="67"/>
        <v>0</v>
      </c>
    </row>
    <row r="372" spans="1:25" ht="20.25">
      <c r="A372" s="69">
        <v>370</v>
      </c>
      <c r="B372" s="70">
        <v>42732</v>
      </c>
      <c r="C372" s="71">
        <v>0.8159722222222222</v>
      </c>
      <c r="D372" s="111" t="s">
        <v>1</v>
      </c>
      <c r="E372" s="73" t="s">
        <v>88</v>
      </c>
      <c r="F372" s="74">
        <v>4.7</v>
      </c>
      <c r="G372" s="70">
        <v>42732</v>
      </c>
      <c r="H372" s="71">
        <v>0.9798611111111111</v>
      </c>
      <c r="I372" s="77" t="s">
        <v>88</v>
      </c>
      <c r="J372" s="71">
        <f t="shared" si="58"/>
        <v>0.16388888888888886</v>
      </c>
      <c r="K372" s="134" t="s">
        <v>123</v>
      </c>
      <c r="L372" s="142">
        <f t="shared" si="63"/>
        <v>1</v>
      </c>
      <c r="M372" s="98">
        <f t="shared" si="64"/>
        <v>3</v>
      </c>
      <c r="N372" s="98">
        <f t="shared" si="65"/>
        <v>56</v>
      </c>
      <c r="R372" s="127">
        <f t="shared" si="68"/>
        <v>23.18402777777778</v>
      </c>
      <c r="S372" s="127">
        <f t="shared" si="69"/>
        <v>23.020138888888887</v>
      </c>
      <c r="T372" s="127" t="b">
        <f t="shared" si="59"/>
        <v>0</v>
      </c>
      <c r="U372" s="127" t="b">
        <f t="shared" si="60"/>
        <v>0</v>
      </c>
      <c r="V372" s="29">
        <f t="shared" si="61"/>
        <v>0</v>
      </c>
      <c r="W372" s="29">
        <f t="shared" si="62"/>
        <v>0</v>
      </c>
      <c r="X372" s="29">
        <f t="shared" si="66"/>
        <v>0</v>
      </c>
      <c r="Y372" s="29">
        <f t="shared" si="67"/>
        <v>0</v>
      </c>
    </row>
    <row r="373" spans="1:25" ht="20.25">
      <c r="A373" s="12">
        <v>371</v>
      </c>
      <c r="B373" s="20">
        <v>42733</v>
      </c>
      <c r="C373" s="21">
        <v>0.4861111111111111</v>
      </c>
      <c r="D373" s="22" t="s">
        <v>20</v>
      </c>
      <c r="E373" s="25" t="s">
        <v>61</v>
      </c>
      <c r="F373" s="35">
        <v>4.9</v>
      </c>
      <c r="G373" s="23">
        <v>42733</v>
      </c>
      <c r="H373" s="24">
        <v>0.73125</v>
      </c>
      <c r="I373" s="53" t="s">
        <v>466</v>
      </c>
      <c r="J373" s="17">
        <f t="shared" si="58"/>
        <v>0.24513888888888885</v>
      </c>
      <c r="K373" s="135"/>
      <c r="L373" s="142">
        <f t="shared" si="63"/>
        <v>1</v>
      </c>
      <c r="M373" s="98">
        <f t="shared" si="64"/>
        <v>5</v>
      </c>
      <c r="N373" s="98">
        <f t="shared" si="65"/>
        <v>53</v>
      </c>
      <c r="R373" s="127">
        <f t="shared" si="68"/>
        <v>23.51388888888889</v>
      </c>
      <c r="S373" s="127">
        <f t="shared" si="69"/>
        <v>23.26875</v>
      </c>
      <c r="T373" s="127" t="b">
        <f t="shared" si="59"/>
        <v>0</v>
      </c>
      <c r="U373" s="127" t="b">
        <f t="shared" si="60"/>
        <v>0</v>
      </c>
      <c r="V373" s="29">
        <f t="shared" si="61"/>
        <v>0</v>
      </c>
      <c r="W373" s="29">
        <f t="shared" si="62"/>
        <v>0</v>
      </c>
      <c r="X373" s="29">
        <f t="shared" si="66"/>
        <v>0</v>
      </c>
      <c r="Y373" s="29">
        <f t="shared" si="67"/>
        <v>0</v>
      </c>
    </row>
    <row r="374" spans="1:25" ht="20.25">
      <c r="A374" s="69">
        <v>372</v>
      </c>
      <c r="B374" s="70">
        <v>42733</v>
      </c>
      <c r="C374" s="71">
        <v>0.9506944444444444</v>
      </c>
      <c r="D374" s="113" t="s">
        <v>38</v>
      </c>
      <c r="E374" s="73" t="s">
        <v>384</v>
      </c>
      <c r="F374" s="74">
        <v>4.3</v>
      </c>
      <c r="G374" s="70">
        <v>42734</v>
      </c>
      <c r="H374" s="71">
        <v>0.020833333333333332</v>
      </c>
      <c r="I374" s="77" t="s">
        <v>150</v>
      </c>
      <c r="J374" s="71">
        <f t="shared" si="58"/>
        <v>0.929861111111111</v>
      </c>
      <c r="K374" s="134" t="s">
        <v>123</v>
      </c>
      <c r="L374" s="142">
        <f t="shared" si="63"/>
        <v>0</v>
      </c>
      <c r="M374" s="98"/>
      <c r="N374" s="98"/>
      <c r="R374" s="127">
        <f t="shared" si="68"/>
        <v>23.049305555555556</v>
      </c>
      <c r="S374" s="127">
        <f t="shared" si="69"/>
        <v>23.979166666666668</v>
      </c>
      <c r="T374" s="127" t="b">
        <f t="shared" si="59"/>
        <v>0</v>
      </c>
      <c r="U374" s="127">
        <f t="shared" si="60"/>
        <v>23.070138888888888</v>
      </c>
      <c r="V374" s="29">
        <f t="shared" si="61"/>
        <v>0</v>
      </c>
      <c r="W374" s="29">
        <f t="shared" si="62"/>
        <v>0</v>
      </c>
      <c r="X374" s="29">
        <f t="shared" si="66"/>
        <v>1</v>
      </c>
      <c r="Y374" s="29">
        <f t="shared" si="67"/>
        <v>41</v>
      </c>
    </row>
    <row r="375" spans="1:25" ht="20.25">
      <c r="A375" s="12">
        <v>373</v>
      </c>
      <c r="B375" s="13">
        <v>42734</v>
      </c>
      <c r="C375" s="14">
        <v>0.3979166666666667</v>
      </c>
      <c r="D375" s="112" t="s">
        <v>25</v>
      </c>
      <c r="E375" s="15" t="s">
        <v>380</v>
      </c>
      <c r="F375" s="33">
        <v>4.9</v>
      </c>
      <c r="G375" s="16">
        <v>42734</v>
      </c>
      <c r="H375" s="17">
        <v>0.049305555555555554</v>
      </c>
      <c r="I375" s="50" t="s">
        <v>469</v>
      </c>
      <c r="J375" s="17">
        <f t="shared" si="58"/>
        <v>0.34861111111111115</v>
      </c>
      <c r="K375" s="135"/>
      <c r="L375" s="142">
        <f t="shared" si="63"/>
        <v>1</v>
      </c>
      <c r="M375" s="98">
        <f t="shared" si="64"/>
        <v>8</v>
      </c>
      <c r="N375" s="98">
        <f t="shared" si="65"/>
        <v>22</v>
      </c>
      <c r="R375" s="127">
        <f t="shared" si="68"/>
        <v>23.602083333333333</v>
      </c>
      <c r="S375" s="127">
        <f t="shared" si="69"/>
        <v>23.950694444444444</v>
      </c>
      <c r="T375" s="127" t="b">
        <f t="shared" si="59"/>
        <v>0</v>
      </c>
      <c r="U375" s="127" t="b">
        <f t="shared" si="60"/>
        <v>0</v>
      </c>
      <c r="V375" s="29">
        <f t="shared" si="61"/>
        <v>0</v>
      </c>
      <c r="W375" s="29">
        <f t="shared" si="62"/>
        <v>0</v>
      </c>
      <c r="X375" s="29">
        <f t="shared" si="66"/>
        <v>0</v>
      </c>
      <c r="Y375" s="29">
        <f t="shared" si="67"/>
        <v>0</v>
      </c>
    </row>
    <row r="376" spans="1:25" ht="20.25">
      <c r="A376" s="12">
        <v>374</v>
      </c>
      <c r="B376" s="20">
        <v>42734</v>
      </c>
      <c r="C376" s="21">
        <v>0.6645833333333333</v>
      </c>
      <c r="D376" s="22" t="s">
        <v>15</v>
      </c>
      <c r="E376" s="25" t="s">
        <v>16</v>
      </c>
      <c r="F376" s="35">
        <v>4.6</v>
      </c>
      <c r="G376" s="23">
        <v>42734</v>
      </c>
      <c r="H376" s="24">
        <v>0.35</v>
      </c>
      <c r="I376" s="53" t="s">
        <v>470</v>
      </c>
      <c r="J376" s="17">
        <f t="shared" si="58"/>
        <v>0.3145833333333333</v>
      </c>
      <c r="K376" s="135"/>
      <c r="L376" s="142">
        <f t="shared" si="63"/>
        <v>1</v>
      </c>
      <c r="M376" s="98">
        <f t="shared" si="64"/>
        <v>7</v>
      </c>
      <c r="N376" s="98">
        <f t="shared" si="65"/>
        <v>33</v>
      </c>
      <c r="R376" s="127">
        <f t="shared" si="68"/>
        <v>23.335416666666667</v>
      </c>
      <c r="S376" s="127">
        <f t="shared" si="69"/>
        <v>23.65</v>
      </c>
      <c r="T376" s="127" t="b">
        <f t="shared" si="59"/>
        <v>0</v>
      </c>
      <c r="U376" s="127" t="b">
        <f t="shared" si="60"/>
        <v>0</v>
      </c>
      <c r="V376" s="29">
        <f t="shared" si="61"/>
        <v>0</v>
      </c>
      <c r="W376" s="29">
        <f t="shared" si="62"/>
        <v>0</v>
      </c>
      <c r="X376" s="29">
        <f t="shared" si="66"/>
        <v>0</v>
      </c>
      <c r="Y376" s="29">
        <f t="shared" si="67"/>
        <v>0</v>
      </c>
    </row>
    <row r="377" spans="1:25" ht="20.25">
      <c r="A377" s="69">
        <v>375</v>
      </c>
      <c r="B377" s="70">
        <v>42734</v>
      </c>
      <c r="C377" s="71">
        <v>0.8048611111111111</v>
      </c>
      <c r="D377" s="113" t="s">
        <v>158</v>
      </c>
      <c r="E377" s="73" t="s">
        <v>159</v>
      </c>
      <c r="F377" s="74">
        <v>3.2</v>
      </c>
      <c r="G377" s="70">
        <v>42734</v>
      </c>
      <c r="H377" s="71">
        <v>0.8208333333333333</v>
      </c>
      <c r="I377" s="77" t="s">
        <v>160</v>
      </c>
      <c r="J377" s="71">
        <f t="shared" si="58"/>
        <v>0.015972222222222165</v>
      </c>
      <c r="K377" s="134" t="s">
        <v>123</v>
      </c>
      <c r="L377" s="142">
        <f t="shared" si="63"/>
        <v>1</v>
      </c>
      <c r="M377" s="98">
        <f t="shared" si="64"/>
        <v>0</v>
      </c>
      <c r="N377" s="98">
        <f t="shared" si="65"/>
        <v>23</v>
      </c>
      <c r="R377" s="127">
        <f t="shared" si="68"/>
        <v>23.195138888888888</v>
      </c>
      <c r="S377" s="127">
        <f t="shared" si="69"/>
        <v>23.179166666666667</v>
      </c>
      <c r="T377" s="127" t="b">
        <f t="shared" si="59"/>
        <v>0</v>
      </c>
      <c r="U377" s="127" t="b">
        <f t="shared" si="60"/>
        <v>0</v>
      </c>
      <c r="V377" s="29">
        <f t="shared" si="61"/>
        <v>0</v>
      </c>
      <c r="W377" s="29">
        <f t="shared" si="62"/>
        <v>0</v>
      </c>
      <c r="X377" s="29">
        <f t="shared" si="66"/>
        <v>0</v>
      </c>
      <c r="Y377" s="29">
        <f t="shared" si="67"/>
        <v>0</v>
      </c>
    </row>
    <row r="378" spans="1:25" ht="20.25">
      <c r="A378" s="12">
        <v>376</v>
      </c>
      <c r="B378" s="13">
        <v>42735</v>
      </c>
      <c r="C378" s="14">
        <v>0.12430555555555556</v>
      </c>
      <c r="D378" s="112" t="s">
        <v>19</v>
      </c>
      <c r="E378" s="15" t="s">
        <v>19</v>
      </c>
      <c r="F378" s="33"/>
      <c r="G378" s="16">
        <v>42737</v>
      </c>
      <c r="H378" s="17">
        <v>0.5284722222222222</v>
      </c>
      <c r="I378" s="51" t="s">
        <v>471</v>
      </c>
      <c r="J378" s="17">
        <f t="shared" si="58"/>
        <v>0.4041666666666667</v>
      </c>
      <c r="K378" s="135" t="s">
        <v>188</v>
      </c>
      <c r="L378" s="142">
        <f t="shared" si="63"/>
        <v>0</v>
      </c>
      <c r="M378" s="98">
        <f t="shared" si="64"/>
        <v>9</v>
      </c>
      <c r="N378" s="98">
        <f t="shared" si="65"/>
        <v>42</v>
      </c>
      <c r="R378" s="127">
        <f t="shared" si="68"/>
        <v>23.875694444444445</v>
      </c>
      <c r="S378" s="127">
        <f t="shared" si="69"/>
        <v>23.471527777777776</v>
      </c>
      <c r="T378" s="127" t="b">
        <f t="shared" si="59"/>
        <v>0</v>
      </c>
      <c r="U378" s="127" t="b">
        <f t="shared" si="60"/>
        <v>0</v>
      </c>
      <c r="V378" s="29">
        <f t="shared" si="61"/>
        <v>0</v>
      </c>
      <c r="W378" s="29">
        <f t="shared" si="62"/>
        <v>0</v>
      </c>
      <c r="X378" s="29">
        <f t="shared" si="66"/>
        <v>0</v>
      </c>
      <c r="Y378" s="29">
        <f t="shared" si="67"/>
        <v>0</v>
      </c>
    </row>
    <row r="379" spans="1:25" ht="20.25">
      <c r="A379" s="12">
        <v>377</v>
      </c>
      <c r="B379" s="20">
        <v>42735</v>
      </c>
      <c r="C379" s="21">
        <v>0.125</v>
      </c>
      <c r="D379" s="22" t="s">
        <v>19</v>
      </c>
      <c r="E379" s="15" t="s">
        <v>19</v>
      </c>
      <c r="F379" s="35"/>
      <c r="G379" s="16">
        <v>42737</v>
      </c>
      <c r="H379" s="17">
        <v>0.5284722222222222</v>
      </c>
      <c r="I379" s="51" t="s">
        <v>471</v>
      </c>
      <c r="J379" s="17">
        <f t="shared" si="58"/>
        <v>0.40347222222222223</v>
      </c>
      <c r="K379" s="135" t="s">
        <v>188</v>
      </c>
      <c r="L379" s="142">
        <f t="shared" si="63"/>
        <v>0</v>
      </c>
      <c r="M379" s="98">
        <f t="shared" si="64"/>
        <v>9</v>
      </c>
      <c r="N379" s="98">
        <f t="shared" si="65"/>
        <v>41</v>
      </c>
      <c r="R379" s="127">
        <f t="shared" si="68"/>
        <v>23.875</v>
      </c>
      <c r="S379" s="127">
        <f t="shared" si="69"/>
        <v>23.471527777777776</v>
      </c>
      <c r="T379" s="127" t="b">
        <f t="shared" si="59"/>
        <v>0</v>
      </c>
      <c r="U379" s="127" t="b">
        <f t="shared" si="60"/>
        <v>0</v>
      </c>
      <c r="V379" s="29">
        <f t="shared" si="61"/>
        <v>0</v>
      </c>
      <c r="W379" s="29">
        <f t="shared" si="62"/>
        <v>0</v>
      </c>
      <c r="X379" s="29">
        <f t="shared" si="66"/>
        <v>0</v>
      </c>
      <c r="Y379" s="29">
        <f t="shared" si="67"/>
        <v>0</v>
      </c>
    </row>
    <row r="380" spans="1:25" ht="20.25">
      <c r="A380" s="69">
        <v>378</v>
      </c>
      <c r="B380" s="70">
        <v>42735</v>
      </c>
      <c r="C380" s="71">
        <v>0.29583333333333334</v>
      </c>
      <c r="D380" s="111" t="s">
        <v>33</v>
      </c>
      <c r="E380" s="73" t="s">
        <v>395</v>
      </c>
      <c r="F380" s="74">
        <v>4.4</v>
      </c>
      <c r="G380" s="70">
        <v>42735</v>
      </c>
      <c r="H380" s="71">
        <v>0.18541666666666667</v>
      </c>
      <c r="I380" s="77" t="s">
        <v>122</v>
      </c>
      <c r="J380" s="71">
        <f t="shared" si="58"/>
        <v>0.11041666666666666</v>
      </c>
      <c r="K380" s="134" t="s">
        <v>123</v>
      </c>
      <c r="L380" s="142">
        <f t="shared" si="63"/>
        <v>1</v>
      </c>
      <c r="M380" s="98">
        <f t="shared" si="64"/>
        <v>2</v>
      </c>
      <c r="N380" s="98">
        <f t="shared" si="65"/>
        <v>39</v>
      </c>
      <c r="R380" s="127">
        <f t="shared" si="68"/>
        <v>23.704166666666666</v>
      </c>
      <c r="S380" s="127">
        <f t="shared" si="69"/>
        <v>23.814583333333335</v>
      </c>
      <c r="T380" s="127" t="b">
        <f t="shared" si="59"/>
        <v>0</v>
      </c>
      <c r="U380" s="127" t="b">
        <f t="shared" si="60"/>
        <v>0</v>
      </c>
      <c r="V380" s="29">
        <f t="shared" si="61"/>
        <v>0</v>
      </c>
      <c r="W380" s="29">
        <f t="shared" si="62"/>
        <v>0</v>
      </c>
      <c r="X380" s="29">
        <f t="shared" si="66"/>
        <v>0</v>
      </c>
      <c r="Y380" s="29">
        <f t="shared" si="67"/>
        <v>0</v>
      </c>
    </row>
    <row r="381" spans="1:25" ht="20.25">
      <c r="A381" s="12">
        <v>379</v>
      </c>
      <c r="B381" s="20">
        <v>42735</v>
      </c>
      <c r="C381" s="21">
        <v>0.5</v>
      </c>
      <c r="D381" s="22" t="s">
        <v>397</v>
      </c>
      <c r="E381" s="25" t="s">
        <v>398</v>
      </c>
      <c r="F381" s="35">
        <v>5.3</v>
      </c>
      <c r="G381" s="23">
        <v>42734</v>
      </c>
      <c r="H381" s="24">
        <v>0.5388888888888889</v>
      </c>
      <c r="I381" s="53" t="s">
        <v>472</v>
      </c>
      <c r="J381" s="17">
        <f t="shared" si="58"/>
        <v>0.03888888888888886</v>
      </c>
      <c r="K381" s="135"/>
      <c r="L381" s="142">
        <f t="shared" si="63"/>
        <v>0</v>
      </c>
      <c r="M381" s="98">
        <f t="shared" si="64"/>
        <v>0</v>
      </c>
      <c r="N381" s="98">
        <f t="shared" si="65"/>
        <v>56</v>
      </c>
      <c r="R381" s="127">
        <f t="shared" si="68"/>
        <v>23.5</v>
      </c>
      <c r="S381" s="127">
        <f t="shared" si="69"/>
        <v>23.461111111111112</v>
      </c>
      <c r="T381" s="127">
        <f t="shared" si="59"/>
        <v>23.961111111111112</v>
      </c>
      <c r="U381" s="127" t="b">
        <f t="shared" si="60"/>
        <v>0</v>
      </c>
      <c r="V381" s="29">
        <f t="shared" si="61"/>
        <v>23</v>
      </c>
      <c r="W381" s="29">
        <f t="shared" si="62"/>
        <v>4</v>
      </c>
      <c r="X381" s="29">
        <f t="shared" si="66"/>
        <v>0</v>
      </c>
      <c r="Y381" s="29">
        <f t="shared" si="67"/>
        <v>0</v>
      </c>
    </row>
    <row r="382" spans="1:25" ht="20.25">
      <c r="A382" s="12">
        <v>380</v>
      </c>
      <c r="B382" s="20">
        <v>42735</v>
      </c>
      <c r="C382" s="21">
        <v>0.5104166666666666</v>
      </c>
      <c r="D382" s="22" t="s">
        <v>2</v>
      </c>
      <c r="E382" s="25" t="s">
        <v>2</v>
      </c>
      <c r="F382" s="35"/>
      <c r="G382" s="23"/>
      <c r="H382" s="24"/>
      <c r="I382" s="52" t="s">
        <v>148</v>
      </c>
      <c r="J382" s="17"/>
      <c r="K382" s="135"/>
      <c r="L382" s="142"/>
      <c r="M382" s="98">
        <f t="shared" si="64"/>
        <v>0</v>
      </c>
      <c r="N382" s="98">
        <f t="shared" si="65"/>
        <v>0</v>
      </c>
      <c r="R382" s="127">
        <f t="shared" si="68"/>
        <v>23.489583333333332</v>
      </c>
      <c r="S382" s="127">
        <f t="shared" si="69"/>
        <v>24</v>
      </c>
      <c r="T382" s="127" t="b">
        <f t="shared" si="59"/>
        <v>0</v>
      </c>
      <c r="U382" s="127" t="b">
        <f t="shared" si="60"/>
        <v>0</v>
      </c>
      <c r="V382" s="29">
        <f t="shared" si="61"/>
        <v>0</v>
      </c>
      <c r="W382" s="29">
        <f t="shared" si="62"/>
        <v>0</v>
      </c>
      <c r="X382" s="29">
        <f t="shared" si="66"/>
        <v>0</v>
      </c>
      <c r="Y382" s="29">
        <f t="shared" si="67"/>
        <v>0</v>
      </c>
    </row>
    <row r="383" spans="1:25" ht="20.25">
      <c r="A383" s="12">
        <v>381</v>
      </c>
      <c r="B383" s="20">
        <v>42735</v>
      </c>
      <c r="C383" s="21">
        <v>0.6354166666666666</v>
      </c>
      <c r="D383" s="22" t="s">
        <v>22</v>
      </c>
      <c r="E383" s="25" t="s">
        <v>62</v>
      </c>
      <c r="F383" s="35"/>
      <c r="G383" s="23"/>
      <c r="H383" s="24"/>
      <c r="I383" s="52" t="s">
        <v>148</v>
      </c>
      <c r="J383" s="17"/>
      <c r="K383" s="135" t="s">
        <v>455</v>
      </c>
      <c r="L383" s="142"/>
      <c r="M383" s="98">
        <f t="shared" si="64"/>
        <v>0</v>
      </c>
      <c r="N383" s="98">
        <f t="shared" si="65"/>
        <v>0</v>
      </c>
      <c r="R383" s="127">
        <f t="shared" si="68"/>
        <v>23.364583333333332</v>
      </c>
      <c r="S383" s="127">
        <f t="shared" si="69"/>
        <v>24</v>
      </c>
      <c r="T383" s="127" t="b">
        <f t="shared" si="59"/>
        <v>0</v>
      </c>
      <c r="U383" s="127" t="b">
        <f t="shared" si="60"/>
        <v>0</v>
      </c>
      <c r="V383" s="29">
        <f t="shared" si="61"/>
        <v>0</v>
      </c>
      <c r="W383" s="29">
        <f t="shared" si="62"/>
        <v>0</v>
      </c>
      <c r="X383" s="29">
        <f t="shared" si="66"/>
        <v>0</v>
      </c>
      <c r="Y383" s="29">
        <f t="shared" si="67"/>
        <v>0</v>
      </c>
    </row>
    <row r="384" spans="1:25" ht="20.25">
      <c r="A384" s="12">
        <v>382</v>
      </c>
      <c r="B384" s="20">
        <v>42736</v>
      </c>
      <c r="C384" s="21">
        <v>0.02152777777777778</v>
      </c>
      <c r="D384" s="22" t="s">
        <v>20</v>
      </c>
      <c r="E384" s="25" t="s">
        <v>21</v>
      </c>
      <c r="F384" s="147"/>
      <c r="G384" s="20"/>
      <c r="H384" s="21"/>
      <c r="I384" s="151" t="s">
        <v>148</v>
      </c>
      <c r="J384" s="14"/>
      <c r="K384" s="148"/>
      <c r="L384" s="149"/>
      <c r="M384" s="93">
        <f t="shared" si="64"/>
        <v>0</v>
      </c>
      <c r="N384" s="93">
        <f t="shared" si="65"/>
        <v>0</v>
      </c>
      <c r="R384" s="127">
        <f t="shared" si="68"/>
        <v>23.978472222222223</v>
      </c>
      <c r="S384" s="127">
        <f t="shared" si="69"/>
        <v>24</v>
      </c>
      <c r="T384" s="127" t="b">
        <f t="shared" si="59"/>
        <v>0</v>
      </c>
      <c r="U384" s="127" t="b">
        <f t="shared" si="60"/>
        <v>0</v>
      </c>
      <c r="V384" s="29">
        <f t="shared" si="61"/>
        <v>0</v>
      </c>
      <c r="W384" s="29">
        <f t="shared" si="62"/>
        <v>0</v>
      </c>
      <c r="X384" s="29">
        <f t="shared" si="66"/>
        <v>0</v>
      </c>
      <c r="Y384" s="29">
        <f t="shared" si="67"/>
        <v>0</v>
      </c>
    </row>
    <row r="385" spans="1:25" ht="20.25">
      <c r="A385" s="12">
        <v>383</v>
      </c>
      <c r="B385" s="13">
        <v>42736</v>
      </c>
      <c r="C385" s="14">
        <v>0.05277777777777778</v>
      </c>
      <c r="D385" s="112" t="s">
        <v>157</v>
      </c>
      <c r="E385" s="15" t="s">
        <v>157</v>
      </c>
      <c r="F385" s="150"/>
      <c r="G385" s="13"/>
      <c r="H385" s="14"/>
      <c r="I385" s="151" t="s">
        <v>148</v>
      </c>
      <c r="J385" s="14"/>
      <c r="K385" s="148"/>
      <c r="L385" s="149"/>
      <c r="M385" s="93">
        <f t="shared" si="64"/>
        <v>0</v>
      </c>
      <c r="N385" s="93">
        <f t="shared" si="65"/>
        <v>0</v>
      </c>
      <c r="R385" s="127">
        <f t="shared" si="68"/>
        <v>23.947222222222223</v>
      </c>
      <c r="S385" s="127">
        <f t="shared" si="69"/>
        <v>24</v>
      </c>
      <c r="T385" s="127" t="b">
        <f t="shared" si="59"/>
        <v>0</v>
      </c>
      <c r="U385" s="127" t="b">
        <f t="shared" si="60"/>
        <v>0</v>
      </c>
      <c r="V385" s="29">
        <f t="shared" si="61"/>
        <v>0</v>
      </c>
      <c r="W385" s="29">
        <f t="shared" si="62"/>
        <v>0</v>
      </c>
      <c r="X385" s="29">
        <f t="shared" si="66"/>
        <v>0</v>
      </c>
      <c r="Y385" s="29">
        <f t="shared" si="67"/>
        <v>0</v>
      </c>
    </row>
    <row r="386" spans="1:25" ht="20.25">
      <c r="A386" s="12">
        <v>384</v>
      </c>
      <c r="B386" s="13">
        <v>42736</v>
      </c>
      <c r="C386" s="14">
        <v>0.16875</v>
      </c>
      <c r="D386" s="110" t="s">
        <v>56</v>
      </c>
      <c r="E386" s="15" t="s">
        <v>330</v>
      </c>
      <c r="F386" s="150"/>
      <c r="G386" s="13"/>
      <c r="H386" s="14"/>
      <c r="I386" s="151" t="s">
        <v>148</v>
      </c>
      <c r="J386" s="14"/>
      <c r="K386" s="148"/>
      <c r="L386" s="149"/>
      <c r="M386" s="93">
        <v>0</v>
      </c>
      <c r="N386" s="93">
        <f t="shared" si="65"/>
        <v>0</v>
      </c>
      <c r="R386" s="127">
        <f t="shared" si="68"/>
        <v>23.83125</v>
      </c>
      <c r="S386" s="127">
        <f t="shared" si="69"/>
        <v>24</v>
      </c>
      <c r="T386" s="127" t="b">
        <f t="shared" si="59"/>
        <v>0</v>
      </c>
      <c r="U386" s="127" t="b">
        <f t="shared" si="60"/>
        <v>0</v>
      </c>
      <c r="V386" s="29">
        <f t="shared" si="61"/>
        <v>0</v>
      </c>
      <c r="W386" s="29">
        <f t="shared" si="62"/>
        <v>0</v>
      </c>
      <c r="X386" s="29">
        <f t="shared" si="66"/>
        <v>0</v>
      </c>
      <c r="Y386" s="29">
        <f t="shared" si="67"/>
        <v>0</v>
      </c>
    </row>
    <row r="387" spans="1:25" ht="20.25">
      <c r="A387" s="42"/>
      <c r="B387" s="43"/>
      <c r="C387" s="44"/>
      <c r="D387" s="115"/>
      <c r="E387" s="42"/>
      <c r="F387" s="45"/>
      <c r="G387" s="43"/>
      <c r="H387" s="44"/>
      <c r="I387" s="55"/>
      <c r="J387" s="44"/>
      <c r="K387" s="136"/>
      <c r="L387" s="143"/>
      <c r="M387" s="96"/>
      <c r="N387" s="96"/>
      <c r="O387" s="97"/>
      <c r="P387" s="97"/>
      <c r="Q387" s="97"/>
      <c r="R387" s="152"/>
      <c r="S387" s="152"/>
      <c r="T387" s="152"/>
      <c r="U387" s="64"/>
      <c r="V387" s="122">
        <f>SUM(V3:V386)</f>
        <v>879</v>
      </c>
      <c r="W387" s="122">
        <f>SUM(W3:W386)</f>
        <v>1744</v>
      </c>
      <c r="X387" s="122">
        <f>SUM(X3:X386)</f>
        <v>539</v>
      </c>
      <c r="Y387" s="122">
        <f>SUM(Y3:Y386)</f>
        <v>1704</v>
      </c>
    </row>
    <row r="388" spans="5:25" ht="20.25">
      <c r="E388" s="61" t="s">
        <v>285</v>
      </c>
      <c r="F388" s="34">
        <f>AVERAGE(F3:F386)</f>
        <v>4.3593220338983025</v>
      </c>
      <c r="I388" s="230" t="s">
        <v>427</v>
      </c>
      <c r="J388" s="232"/>
      <c r="K388" s="232"/>
      <c r="L388" s="214"/>
      <c r="M388" s="59" t="str">
        <f>INT(((Q388)/3600+(W389)/2)/3600)&amp;"h"</f>
        <v>12h</v>
      </c>
      <c r="N388" s="59" t="str">
        <f>INT(((Q388/3600-INT(Q388/3600))*60))&amp;"m"</f>
        <v>25m</v>
      </c>
      <c r="O388" s="99">
        <f>SUMIF(L3:L386,1,M3:M386)</f>
        <v>853</v>
      </c>
      <c r="P388" s="99">
        <f>SUMIF(M3:M386,1,N3:N386)</f>
        <v>745</v>
      </c>
      <c r="Q388" s="125">
        <f>O388*60+P388</f>
        <v>51925</v>
      </c>
      <c r="V388" s="122">
        <f>V387*60+W387</f>
        <v>54484</v>
      </c>
      <c r="W388" s="129"/>
      <c r="X388" s="122">
        <f>X387*60+Y387</f>
        <v>34044</v>
      </c>
      <c r="Y388" s="129"/>
    </row>
    <row r="389" spans="9:25" ht="20.25">
      <c r="I389" s="230" t="s">
        <v>428</v>
      </c>
      <c r="J389" s="231"/>
      <c r="K389" s="214"/>
      <c r="L389" s="58">
        <f>COUNT(L3:L386)</f>
        <v>375</v>
      </c>
      <c r="M389" s="59"/>
      <c r="N389" s="59"/>
      <c r="O389" s="26"/>
      <c r="P389" s="26"/>
      <c r="Q389" s="26"/>
      <c r="V389" s="129"/>
      <c r="W389" s="122">
        <f>V388+X388</f>
        <v>88528</v>
      </c>
      <c r="X389" s="129"/>
      <c r="Y389" s="129"/>
    </row>
    <row r="390" spans="5:17" ht="20.25">
      <c r="E390" s="86"/>
      <c r="F390" s="124"/>
      <c r="G390" s="41"/>
      <c r="H390" s="101"/>
      <c r="I390" s="60"/>
      <c r="J390" s="120" t="s">
        <v>292</v>
      </c>
      <c r="K390" s="137">
        <f>COUNTIF(K3:K386,"HIT")</f>
        <v>93</v>
      </c>
      <c r="L390" s="144" t="s">
        <v>433</v>
      </c>
      <c r="M390" s="121" t="str">
        <f>INT(Q390/3600)&amp;"h"</f>
        <v>4h</v>
      </c>
      <c r="N390" s="121" t="str">
        <f>INT(((Q390/3600-INT(Q390/3600))*60))&amp;"m"</f>
        <v>5m</v>
      </c>
      <c r="O390" s="122">
        <f>SUMIF(K3:K386,"HIT",M3:M386)</f>
        <v>203</v>
      </c>
      <c r="P390" s="122">
        <f>SUMIF(K3:K386,"HIT",N3:N386)</f>
        <v>2549</v>
      </c>
      <c r="Q390" s="123">
        <f>O390*60+P390</f>
        <v>14729</v>
      </c>
    </row>
    <row r="391" spans="4:17" ht="20.25">
      <c r="D391" s="117"/>
      <c r="G391" s="41"/>
      <c r="H391" s="101"/>
      <c r="I391" s="100" t="s">
        <v>432</v>
      </c>
      <c r="J391" s="62" t="s">
        <v>296</v>
      </c>
      <c r="K391" s="138">
        <f>COUNTIF(K3:K386,"n.c")</f>
        <v>25</v>
      </c>
      <c r="M391" s="59"/>
      <c r="N391" s="59"/>
      <c r="O391" s="26"/>
      <c r="P391" s="26"/>
      <c r="Q391" s="26"/>
    </row>
    <row r="392" spans="4:17" ht="20.25">
      <c r="D392" s="117"/>
      <c r="E392" s="61" t="s">
        <v>295</v>
      </c>
      <c r="F392" s="34">
        <f>K393/L389*100</f>
        <v>76.26666666666667</v>
      </c>
      <c r="G392" s="63" t="s">
        <v>298</v>
      </c>
      <c r="H392" s="101"/>
      <c r="I392" s="85"/>
      <c r="J392" s="61" t="s">
        <v>293</v>
      </c>
      <c r="K392" s="92">
        <f>COUNTIF(I3:I386,"Not found")</f>
        <v>64</v>
      </c>
      <c r="M392" s="59"/>
      <c r="N392" s="59"/>
      <c r="O392" s="26"/>
      <c r="P392" s="26"/>
      <c r="Q392" s="26"/>
    </row>
    <row r="393" spans="4:17" ht="20.25">
      <c r="D393" s="118"/>
      <c r="E393" s="61" t="s">
        <v>301</v>
      </c>
      <c r="F393" s="34">
        <f>K390/L389*100</f>
        <v>24.8</v>
      </c>
      <c r="G393" s="19" t="s">
        <v>298</v>
      </c>
      <c r="I393" s="228" t="s">
        <v>300</v>
      </c>
      <c r="J393" s="229"/>
      <c r="K393" s="138">
        <f>L389-(K391+K392)</f>
        <v>286</v>
      </c>
      <c r="L393" s="146" t="s">
        <v>433</v>
      </c>
      <c r="M393" s="59" t="str">
        <f>INT(Q393/3600)&amp;"h"</f>
        <v>9h</v>
      </c>
      <c r="N393" s="59" t="str">
        <f>INT(((Q393/3600-INT(Q393/3600))*60))&amp;"m"</f>
        <v>15m</v>
      </c>
      <c r="O393" s="99">
        <f>(O388+O390)/2</f>
        <v>528</v>
      </c>
      <c r="P393" s="99">
        <f>(P388+P390)/2</f>
        <v>1647</v>
      </c>
      <c r="Q393" s="126">
        <f>O393*60+P393</f>
        <v>33327</v>
      </c>
    </row>
    <row r="394" spans="1:21" ht="20.25">
      <c r="A394" s="64"/>
      <c r="B394" s="65"/>
      <c r="C394" s="66"/>
      <c r="D394" s="119"/>
      <c r="E394" s="64"/>
      <c r="F394" s="67"/>
      <c r="G394" s="65"/>
      <c r="H394" s="66"/>
      <c r="I394" s="68"/>
      <c r="J394" s="66"/>
      <c r="K394" s="139"/>
      <c r="L394" s="143"/>
      <c r="M394" s="96"/>
      <c r="N394" s="96"/>
      <c r="O394" s="97"/>
      <c r="P394" s="97"/>
      <c r="Q394" s="97"/>
      <c r="R394" s="152"/>
      <c r="S394" s="152"/>
      <c r="T394" s="152"/>
      <c r="U394" s="64"/>
    </row>
    <row r="395" ht="20.25">
      <c r="L395" s="28"/>
    </row>
    <row r="396" ht="20.25"/>
    <row r="397" ht="20.25">
      <c r="E397" s="169" t="s">
        <v>473</v>
      </c>
    </row>
    <row r="398" ht="20.25"/>
    <row r="399" ht="20.25"/>
    <row r="400" ht="20.25"/>
    <row r="401" ht="20.25"/>
    <row r="402" ht="20.25"/>
  </sheetData>
  <sheetProtection password="9690" sheet="1"/>
  <protectedRanges>
    <protectedRange password="9690" sqref="B1:E52 A1:A386" name="Диапазон1_1"/>
  </protectedRanges>
  <mergeCells count="5">
    <mergeCell ref="A1:E1"/>
    <mergeCell ref="I393:J393"/>
    <mergeCell ref="I389:K389"/>
    <mergeCell ref="I388:L388"/>
    <mergeCell ref="F1:Y1"/>
  </mergeCells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="70" zoomScaleNormal="70" zoomScalePageLayoutView="0" workbookViewId="0" topLeftCell="B1">
      <pane ySplit="2" topLeftCell="BM70" activePane="bottomLeft" state="frozen"/>
      <selection pane="topLeft" activeCell="A1" sqref="A1"/>
      <selection pane="bottomLeft" activeCell="C84" sqref="C84"/>
    </sheetView>
  </sheetViews>
  <sheetFormatPr defaultColWidth="9.140625" defaultRowHeight="12.75"/>
  <cols>
    <col min="1" max="1" width="6.140625" style="155" bestFit="1" customWidth="1"/>
    <col min="2" max="2" width="14.00390625" style="27" bestFit="1" customWidth="1"/>
    <col min="3" max="3" width="12.57421875" style="181" bestFit="1" customWidth="1"/>
    <col min="4" max="4" width="18.140625" style="158" bestFit="1" customWidth="1"/>
    <col min="5" max="5" width="63.140625" style="56" bestFit="1" customWidth="1"/>
    <col min="6" max="6" width="7.140625" style="36" bestFit="1" customWidth="1"/>
    <col min="7" max="7" width="15.57421875" style="27" bestFit="1" customWidth="1"/>
    <col min="8" max="8" width="15.7109375" style="28" bestFit="1" customWidth="1"/>
    <col min="9" max="9" width="34.8515625" style="56" customWidth="1"/>
    <col min="10" max="10" width="16.421875" style="28" customWidth="1"/>
    <col min="11" max="11" width="7.140625" style="161" bestFit="1" customWidth="1"/>
    <col min="12" max="12" width="15.00390625" style="165" bestFit="1" customWidth="1"/>
    <col min="13" max="13" width="9.8515625" style="165" customWidth="1"/>
    <col min="14" max="14" width="7.8515625" style="165" bestFit="1" customWidth="1"/>
    <col min="15" max="15" width="9.421875" style="6" customWidth="1"/>
    <col min="16" max="16" width="11.00390625" style="6" customWidth="1"/>
    <col min="17" max="17" width="11.28125" style="6" customWidth="1"/>
    <col min="18" max="19" width="12.57421875" style="127" bestFit="1" customWidth="1"/>
    <col min="20" max="20" width="15.00390625" style="127" bestFit="1" customWidth="1"/>
    <col min="21" max="21" width="15.00390625" style="26" bestFit="1" customWidth="1"/>
    <col min="22" max="25" width="9.140625" style="29" customWidth="1"/>
    <col min="26" max="16384" width="9.140625" style="6" customWidth="1"/>
  </cols>
  <sheetData>
    <row r="1" spans="1:25" ht="20.25">
      <c r="A1" s="227" t="s">
        <v>468</v>
      </c>
      <c r="B1" s="227"/>
      <c r="C1" s="227"/>
      <c r="D1" s="227"/>
      <c r="E1" s="227"/>
      <c r="F1" s="242" t="s">
        <v>474</v>
      </c>
      <c r="G1" s="243"/>
      <c r="H1" s="243"/>
      <c r="I1" s="243"/>
      <c r="J1" s="243"/>
      <c r="K1" s="243"/>
      <c r="L1" s="243"/>
      <c r="M1" s="243"/>
      <c r="N1" s="243"/>
      <c r="O1" s="153"/>
      <c r="P1" s="153"/>
      <c r="Q1" s="153"/>
      <c r="R1" s="238" t="s">
        <v>467</v>
      </c>
      <c r="S1" s="238"/>
      <c r="T1" s="238"/>
      <c r="U1" s="238"/>
      <c r="V1" s="238"/>
      <c r="W1" s="238"/>
      <c r="X1" s="238"/>
      <c r="Y1" s="238"/>
    </row>
    <row r="2" spans="1:25" ht="20.25">
      <c r="A2" s="156" t="s">
        <v>3</v>
      </c>
      <c r="B2" s="8" t="s">
        <v>303</v>
      </c>
      <c r="C2" s="177" t="s">
        <v>138</v>
      </c>
      <c r="D2" s="157" t="s">
        <v>4</v>
      </c>
      <c r="E2" s="157" t="s">
        <v>490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59" t="s">
        <v>123</v>
      </c>
      <c r="L2" s="162" t="s">
        <v>307</v>
      </c>
      <c r="M2" s="162" t="s">
        <v>425</v>
      </c>
      <c r="N2" s="162" t="s">
        <v>426</v>
      </c>
      <c r="R2" s="130" t="s">
        <v>458</v>
      </c>
      <c r="S2" s="130" t="s">
        <v>459</v>
      </c>
      <c r="T2" s="131" t="s">
        <v>460</v>
      </c>
      <c r="U2" s="132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 ht="20.25">
      <c r="A3" s="12">
        <v>1</v>
      </c>
      <c r="B3" s="13">
        <v>42767</v>
      </c>
      <c r="C3" s="179">
        <v>0.2798611111111111</v>
      </c>
      <c r="D3" s="173" t="s">
        <v>157</v>
      </c>
      <c r="E3" s="187" t="s">
        <v>446</v>
      </c>
      <c r="F3" s="33"/>
      <c r="G3" s="16"/>
      <c r="H3" s="17"/>
      <c r="I3" s="51"/>
      <c r="J3" s="17"/>
      <c r="K3" s="167"/>
      <c r="L3" s="168"/>
      <c r="M3" s="168"/>
      <c r="N3" s="168"/>
      <c r="O3" s="154"/>
      <c r="P3" s="154"/>
      <c r="Q3" s="154"/>
      <c r="R3" s="127">
        <f aca="true" t="shared" si="0" ref="R3:R31">24-C3</f>
        <v>23.72013888888889</v>
      </c>
      <c r="S3" s="127">
        <f aca="true" t="shared" si="1" ref="S3:S31">24-H3</f>
        <v>24</v>
      </c>
      <c r="T3" s="127" t="b">
        <f aca="true" t="shared" si="2" ref="T3:T31">IF(B3-G3=1,S3+C3)</f>
        <v>0</v>
      </c>
      <c r="U3" s="127" t="b">
        <f aca="true" t="shared" si="3" ref="U3:U31">IF(B3-G3=-1,R3+H3)</f>
        <v>0</v>
      </c>
      <c r="V3" s="29">
        <f aca="true" t="shared" si="4" ref="V3:V31">HOUR(T3)</f>
        <v>0</v>
      </c>
      <c r="W3" s="29">
        <f aca="true" t="shared" si="5" ref="W3:W31">MINUTE(T3)</f>
        <v>0</v>
      </c>
      <c r="X3" s="29">
        <f aca="true" t="shared" si="6" ref="X3:X31">HOUR(U3)</f>
        <v>0</v>
      </c>
      <c r="Y3" s="29">
        <f aca="true" t="shared" si="7" ref="Y3:Y31">MINUTE(U3)</f>
        <v>0</v>
      </c>
    </row>
    <row r="4" spans="1:25" ht="20.25">
      <c r="A4" s="12">
        <v>2</v>
      </c>
      <c r="B4" s="13">
        <v>42769</v>
      </c>
      <c r="C4" s="179">
        <v>0.8770833333333333</v>
      </c>
      <c r="D4" s="15" t="s">
        <v>47</v>
      </c>
      <c r="E4" s="184" t="s">
        <v>8</v>
      </c>
      <c r="F4" s="33"/>
      <c r="G4" s="16"/>
      <c r="H4" s="17"/>
      <c r="I4" s="50"/>
      <c r="J4" s="17"/>
      <c r="K4" s="167"/>
      <c r="L4" s="168"/>
      <c r="M4" s="168"/>
      <c r="N4" s="168"/>
      <c r="O4" s="154"/>
      <c r="P4" s="154"/>
      <c r="Q4" s="154"/>
      <c r="R4" s="127">
        <f t="shared" si="0"/>
        <v>23.122916666666665</v>
      </c>
      <c r="S4" s="127">
        <f t="shared" si="1"/>
        <v>24</v>
      </c>
      <c r="T4" s="127" t="b">
        <f t="shared" si="2"/>
        <v>0</v>
      </c>
      <c r="U4" s="127" t="b">
        <f t="shared" si="3"/>
        <v>0</v>
      </c>
      <c r="V4" s="29">
        <f t="shared" si="4"/>
        <v>0</v>
      </c>
      <c r="W4" s="29">
        <f t="shared" si="5"/>
        <v>0</v>
      </c>
      <c r="X4" s="29">
        <f t="shared" si="6"/>
        <v>0</v>
      </c>
      <c r="Y4" s="29">
        <f t="shared" si="7"/>
        <v>0</v>
      </c>
    </row>
    <row r="5" spans="1:25" ht="20.25">
      <c r="A5" s="12">
        <v>3</v>
      </c>
      <c r="B5" s="13">
        <v>42770</v>
      </c>
      <c r="C5" s="179">
        <v>0.9472222222222223</v>
      </c>
      <c r="D5" s="173" t="s">
        <v>152</v>
      </c>
      <c r="E5" s="182" t="s">
        <v>524</v>
      </c>
      <c r="F5" s="35"/>
      <c r="G5" s="23"/>
      <c r="H5" s="24"/>
      <c r="I5" s="53"/>
      <c r="J5" s="17"/>
      <c r="K5" s="167"/>
      <c r="L5" s="168"/>
      <c r="M5" s="168"/>
      <c r="N5" s="168"/>
      <c r="O5" s="154"/>
      <c r="P5" s="154"/>
      <c r="Q5" s="154"/>
      <c r="R5" s="127">
        <f t="shared" si="0"/>
        <v>23.052777777777777</v>
      </c>
      <c r="S5" s="127">
        <f t="shared" si="1"/>
        <v>24</v>
      </c>
      <c r="T5" s="127" t="b">
        <f t="shared" si="2"/>
        <v>0</v>
      </c>
      <c r="U5" s="127" t="b">
        <f t="shared" si="3"/>
        <v>0</v>
      </c>
      <c r="V5" s="29">
        <f t="shared" si="4"/>
        <v>0</v>
      </c>
      <c r="W5" s="29">
        <f t="shared" si="5"/>
        <v>0</v>
      </c>
      <c r="X5" s="29">
        <f t="shared" si="6"/>
        <v>0</v>
      </c>
      <c r="Y5" s="29">
        <f t="shared" si="7"/>
        <v>0</v>
      </c>
    </row>
    <row r="6" spans="1:25" ht="20.25">
      <c r="A6" s="12">
        <v>4</v>
      </c>
      <c r="B6" s="13">
        <v>42771</v>
      </c>
      <c r="C6" s="179">
        <v>0.7951388888888888</v>
      </c>
      <c r="D6" s="170" t="s">
        <v>45</v>
      </c>
      <c r="E6" s="182" t="s">
        <v>45</v>
      </c>
      <c r="F6" s="33"/>
      <c r="G6" s="16"/>
      <c r="H6" s="17"/>
      <c r="I6" s="50"/>
      <c r="J6" s="17"/>
      <c r="K6" s="167"/>
      <c r="L6" s="168"/>
      <c r="M6" s="168"/>
      <c r="N6" s="168"/>
      <c r="O6" s="154"/>
      <c r="P6" s="154"/>
      <c r="Q6" s="154"/>
      <c r="R6" s="127">
        <f t="shared" si="0"/>
        <v>23.20486111111111</v>
      </c>
      <c r="S6" s="127">
        <f t="shared" si="1"/>
        <v>24</v>
      </c>
      <c r="T6" s="127" t="b">
        <f t="shared" si="2"/>
        <v>0</v>
      </c>
      <c r="U6" s="127" t="b">
        <f t="shared" si="3"/>
        <v>0</v>
      </c>
      <c r="V6" s="29">
        <f t="shared" si="4"/>
        <v>0</v>
      </c>
      <c r="W6" s="29">
        <f t="shared" si="5"/>
        <v>0</v>
      </c>
      <c r="X6" s="29">
        <f t="shared" si="6"/>
        <v>0</v>
      </c>
      <c r="Y6" s="29">
        <f t="shared" si="7"/>
        <v>0</v>
      </c>
    </row>
    <row r="7" spans="1:25" ht="20.25">
      <c r="A7" s="12">
        <v>5</v>
      </c>
      <c r="B7" s="13">
        <v>42772</v>
      </c>
      <c r="C7" s="179">
        <v>0.6194444444444445</v>
      </c>
      <c r="D7" s="174" t="s">
        <v>33</v>
      </c>
      <c r="E7" s="182" t="s">
        <v>525</v>
      </c>
      <c r="F7" s="33"/>
      <c r="G7" s="16"/>
      <c r="H7" s="17"/>
      <c r="I7" s="50"/>
      <c r="J7" s="17"/>
      <c r="K7" s="167"/>
      <c r="L7" s="168"/>
      <c r="M7" s="168"/>
      <c r="N7" s="168"/>
      <c r="O7" s="154"/>
      <c r="P7" s="154"/>
      <c r="Q7" s="154"/>
      <c r="R7" s="127">
        <f t="shared" si="0"/>
        <v>23.380555555555556</v>
      </c>
      <c r="S7" s="127">
        <f t="shared" si="1"/>
        <v>24</v>
      </c>
      <c r="T7" s="127" t="b">
        <f t="shared" si="2"/>
        <v>0</v>
      </c>
      <c r="U7" s="127" t="b">
        <f t="shared" si="3"/>
        <v>0</v>
      </c>
      <c r="V7" s="29">
        <f t="shared" si="4"/>
        <v>0</v>
      </c>
      <c r="W7" s="29">
        <f t="shared" si="5"/>
        <v>0</v>
      </c>
      <c r="X7" s="29">
        <f t="shared" si="6"/>
        <v>0</v>
      </c>
      <c r="Y7" s="29">
        <f t="shared" si="7"/>
        <v>0</v>
      </c>
    </row>
    <row r="8" spans="1:25" ht="20.25">
      <c r="A8" s="12">
        <v>6</v>
      </c>
      <c r="B8" s="13">
        <v>42772</v>
      </c>
      <c r="C8" s="179">
        <v>0.7597222222222223</v>
      </c>
      <c r="D8" s="172" t="s">
        <v>51</v>
      </c>
      <c r="E8" s="182" t="s">
        <v>526</v>
      </c>
      <c r="F8" s="33"/>
      <c r="G8" s="16"/>
      <c r="H8" s="17"/>
      <c r="I8" s="50"/>
      <c r="J8" s="17"/>
      <c r="K8" s="167"/>
      <c r="L8" s="168"/>
      <c r="M8" s="168"/>
      <c r="N8" s="168"/>
      <c r="O8" s="154"/>
      <c r="P8" s="154"/>
      <c r="Q8" s="154"/>
      <c r="R8" s="127">
        <f t="shared" si="0"/>
        <v>23.240277777777777</v>
      </c>
      <c r="S8" s="127">
        <f t="shared" si="1"/>
        <v>24</v>
      </c>
      <c r="T8" s="127" t="b">
        <f t="shared" si="2"/>
        <v>0</v>
      </c>
      <c r="U8" s="127" t="b">
        <f t="shared" si="3"/>
        <v>0</v>
      </c>
      <c r="V8" s="29">
        <f t="shared" si="4"/>
        <v>0</v>
      </c>
      <c r="W8" s="29">
        <f t="shared" si="5"/>
        <v>0</v>
      </c>
      <c r="X8" s="29">
        <f t="shared" si="6"/>
        <v>0</v>
      </c>
      <c r="Y8" s="29">
        <f t="shared" si="7"/>
        <v>0</v>
      </c>
    </row>
    <row r="9" spans="1:25" ht="20.25">
      <c r="A9" s="12">
        <v>7</v>
      </c>
      <c r="B9" s="13">
        <v>42773</v>
      </c>
      <c r="C9" s="188">
        <v>0.07777777777777778</v>
      </c>
      <c r="D9" s="170" t="s">
        <v>32</v>
      </c>
      <c r="E9" s="182" t="s">
        <v>527</v>
      </c>
      <c r="F9" s="35"/>
      <c r="G9" s="23"/>
      <c r="H9" s="24"/>
      <c r="I9" s="52"/>
      <c r="J9" s="17"/>
      <c r="K9" s="167"/>
      <c r="L9" s="168"/>
      <c r="M9" s="168"/>
      <c r="N9" s="168"/>
      <c r="O9" s="154"/>
      <c r="P9" s="154"/>
      <c r="Q9" s="154"/>
      <c r="R9" s="127">
        <f t="shared" si="0"/>
        <v>23.92222222222222</v>
      </c>
      <c r="S9" s="127">
        <f t="shared" si="1"/>
        <v>24</v>
      </c>
      <c r="T9" s="127" t="b">
        <f t="shared" si="2"/>
        <v>0</v>
      </c>
      <c r="U9" s="127" t="b">
        <f t="shared" si="3"/>
        <v>0</v>
      </c>
      <c r="V9" s="29">
        <f t="shared" si="4"/>
        <v>0</v>
      </c>
      <c r="W9" s="29">
        <f t="shared" si="5"/>
        <v>0</v>
      </c>
      <c r="X9" s="29">
        <f t="shared" si="6"/>
        <v>0</v>
      </c>
      <c r="Y9" s="29">
        <f t="shared" si="7"/>
        <v>0</v>
      </c>
    </row>
    <row r="10" spans="1:25" ht="20.25">
      <c r="A10" s="12">
        <v>8</v>
      </c>
      <c r="B10" s="13">
        <v>42773</v>
      </c>
      <c r="C10" s="188">
        <v>0.8409722222222222</v>
      </c>
      <c r="D10" s="173" t="s">
        <v>1</v>
      </c>
      <c r="E10" s="182" t="s">
        <v>528</v>
      </c>
      <c r="F10" s="33"/>
      <c r="G10" s="16"/>
      <c r="H10" s="17"/>
      <c r="I10" s="50"/>
      <c r="J10" s="17"/>
      <c r="K10" s="167"/>
      <c r="L10" s="168"/>
      <c r="M10" s="168"/>
      <c r="N10" s="168"/>
      <c r="O10" s="154"/>
      <c r="P10" s="154"/>
      <c r="Q10" s="154"/>
      <c r="R10" s="127">
        <f t="shared" si="0"/>
        <v>23.159027777777776</v>
      </c>
      <c r="S10" s="127">
        <f t="shared" si="1"/>
        <v>24</v>
      </c>
      <c r="T10" s="127" t="b">
        <f t="shared" si="2"/>
        <v>0</v>
      </c>
      <c r="U10" s="127" t="b">
        <f t="shared" si="3"/>
        <v>0</v>
      </c>
      <c r="V10" s="29">
        <f t="shared" si="4"/>
        <v>0</v>
      </c>
      <c r="W10" s="29">
        <f t="shared" si="5"/>
        <v>0</v>
      </c>
      <c r="X10" s="29">
        <f t="shared" si="6"/>
        <v>0</v>
      </c>
      <c r="Y10" s="29">
        <f t="shared" si="7"/>
        <v>0</v>
      </c>
    </row>
    <row r="11" spans="1:25" ht="20.25">
      <c r="A11" s="12">
        <v>9</v>
      </c>
      <c r="B11" s="13">
        <v>42774</v>
      </c>
      <c r="C11" s="179">
        <v>0.8722222222222222</v>
      </c>
      <c r="D11" s="170" t="s">
        <v>45</v>
      </c>
      <c r="E11" s="182" t="s">
        <v>45</v>
      </c>
      <c r="F11" s="33"/>
      <c r="G11" s="16"/>
      <c r="H11" s="17"/>
      <c r="I11" s="50"/>
      <c r="J11" s="17"/>
      <c r="K11" s="167"/>
      <c r="L11" s="168"/>
      <c r="M11" s="168"/>
      <c r="N11" s="168"/>
      <c r="O11" s="154"/>
      <c r="P11" s="154"/>
      <c r="Q11" s="154"/>
      <c r="R11" s="127">
        <f t="shared" si="0"/>
        <v>23.127777777777776</v>
      </c>
      <c r="S11" s="127">
        <f t="shared" si="1"/>
        <v>24</v>
      </c>
      <c r="T11" s="127" t="b">
        <f t="shared" si="2"/>
        <v>0</v>
      </c>
      <c r="U11" s="127" t="b">
        <f t="shared" si="3"/>
        <v>0</v>
      </c>
      <c r="V11" s="29">
        <f t="shared" si="4"/>
        <v>0</v>
      </c>
      <c r="W11" s="29">
        <f t="shared" si="5"/>
        <v>0</v>
      </c>
      <c r="X11" s="29">
        <f t="shared" si="6"/>
        <v>0</v>
      </c>
      <c r="Y11" s="29">
        <f t="shared" si="7"/>
        <v>0</v>
      </c>
    </row>
    <row r="12" spans="1:25" ht="20.25">
      <c r="A12" s="12">
        <v>10</v>
      </c>
      <c r="B12" s="13">
        <v>42774</v>
      </c>
      <c r="C12" s="188">
        <v>0.9583333333333334</v>
      </c>
      <c r="D12" s="170" t="s">
        <v>32</v>
      </c>
      <c r="E12" s="182" t="s">
        <v>529</v>
      </c>
      <c r="F12" s="33"/>
      <c r="G12" s="16"/>
      <c r="H12" s="17"/>
      <c r="I12" s="47"/>
      <c r="J12" s="17"/>
      <c r="K12" s="167"/>
      <c r="L12" s="168"/>
      <c r="M12" s="168"/>
      <c r="N12" s="168"/>
      <c r="O12" s="154"/>
      <c r="P12" s="154"/>
      <c r="Q12" s="154"/>
      <c r="R12" s="127">
        <f t="shared" si="0"/>
        <v>23.041666666666668</v>
      </c>
      <c r="S12" s="127">
        <f t="shared" si="1"/>
        <v>24</v>
      </c>
      <c r="T12" s="127" t="b">
        <f t="shared" si="2"/>
        <v>0</v>
      </c>
      <c r="U12" s="127" t="b">
        <f t="shared" si="3"/>
        <v>0</v>
      </c>
      <c r="V12" s="29">
        <f t="shared" si="4"/>
        <v>0</v>
      </c>
      <c r="W12" s="29">
        <f t="shared" si="5"/>
        <v>0</v>
      </c>
      <c r="X12" s="29">
        <f t="shared" si="6"/>
        <v>0</v>
      </c>
      <c r="Y12" s="29">
        <f t="shared" si="7"/>
        <v>0</v>
      </c>
    </row>
    <row r="13" spans="1:25" ht="20.25">
      <c r="A13" s="12">
        <v>11</v>
      </c>
      <c r="B13" s="13">
        <v>42775</v>
      </c>
      <c r="C13" s="179">
        <v>0.4159722222222222</v>
      </c>
      <c r="D13" s="173" t="s">
        <v>51</v>
      </c>
      <c r="E13" s="182" t="s">
        <v>530</v>
      </c>
      <c r="F13" s="33"/>
      <c r="G13" s="16"/>
      <c r="H13" s="17"/>
      <c r="I13" s="47"/>
      <c r="J13" s="17"/>
      <c r="K13" s="167"/>
      <c r="L13" s="168"/>
      <c r="M13" s="168"/>
      <c r="N13" s="168"/>
      <c r="O13" s="154"/>
      <c r="P13" s="154"/>
      <c r="Q13" s="154"/>
      <c r="R13" s="127">
        <f t="shared" si="0"/>
        <v>23.584027777777777</v>
      </c>
      <c r="S13" s="127">
        <f t="shared" si="1"/>
        <v>24</v>
      </c>
      <c r="T13" s="127" t="b">
        <f t="shared" si="2"/>
        <v>0</v>
      </c>
      <c r="U13" s="127" t="b">
        <f t="shared" si="3"/>
        <v>0</v>
      </c>
      <c r="V13" s="29">
        <f t="shared" si="4"/>
        <v>0</v>
      </c>
      <c r="W13" s="29">
        <f t="shared" si="5"/>
        <v>0</v>
      </c>
      <c r="X13" s="29">
        <f t="shared" si="6"/>
        <v>0</v>
      </c>
      <c r="Y13" s="29">
        <f t="shared" si="7"/>
        <v>0</v>
      </c>
    </row>
    <row r="14" spans="1:25" ht="20.25">
      <c r="A14" s="12">
        <v>12</v>
      </c>
      <c r="B14" s="13">
        <v>42775</v>
      </c>
      <c r="C14" s="188">
        <v>0.904861111111111</v>
      </c>
      <c r="D14" s="175" t="s">
        <v>151</v>
      </c>
      <c r="E14" s="185" t="s">
        <v>531</v>
      </c>
      <c r="F14" s="33"/>
      <c r="G14" s="16"/>
      <c r="H14" s="17"/>
      <c r="I14" s="47"/>
      <c r="J14" s="17"/>
      <c r="K14" s="167"/>
      <c r="L14" s="168"/>
      <c r="M14" s="168"/>
      <c r="N14" s="168"/>
      <c r="O14" s="154"/>
      <c r="P14" s="154"/>
      <c r="Q14" s="154"/>
      <c r="R14" s="127">
        <f t="shared" si="0"/>
        <v>23.09513888888889</v>
      </c>
      <c r="S14" s="127">
        <f t="shared" si="1"/>
        <v>24</v>
      </c>
      <c r="T14" s="127" t="b">
        <f t="shared" si="2"/>
        <v>0</v>
      </c>
      <c r="U14" s="127" t="b">
        <f t="shared" si="3"/>
        <v>0</v>
      </c>
      <c r="V14" s="29">
        <f t="shared" si="4"/>
        <v>0</v>
      </c>
      <c r="W14" s="29">
        <f t="shared" si="5"/>
        <v>0</v>
      </c>
      <c r="X14" s="29">
        <f t="shared" si="6"/>
        <v>0</v>
      </c>
      <c r="Y14" s="29">
        <f t="shared" si="7"/>
        <v>0</v>
      </c>
    </row>
    <row r="15" spans="1:25" ht="20.25">
      <c r="A15" s="12">
        <v>13</v>
      </c>
      <c r="B15" s="13">
        <v>42776</v>
      </c>
      <c r="C15" s="179">
        <v>0.12986111111111112</v>
      </c>
      <c r="D15" s="170" t="s">
        <v>45</v>
      </c>
      <c r="E15" s="182" t="s">
        <v>45</v>
      </c>
      <c r="F15" s="33"/>
      <c r="G15" s="16"/>
      <c r="H15" s="17"/>
      <c r="I15" s="47"/>
      <c r="J15" s="17"/>
      <c r="K15" s="167"/>
      <c r="L15" s="168"/>
      <c r="M15" s="168"/>
      <c r="N15" s="168"/>
      <c r="O15" s="154"/>
      <c r="P15" s="154"/>
      <c r="Q15" s="154"/>
      <c r="R15" s="127">
        <f t="shared" si="0"/>
        <v>23.87013888888889</v>
      </c>
      <c r="S15" s="127">
        <f t="shared" si="1"/>
        <v>24</v>
      </c>
      <c r="T15" s="127" t="b">
        <f t="shared" si="2"/>
        <v>0</v>
      </c>
      <c r="U15" s="127" t="b">
        <f t="shared" si="3"/>
        <v>0</v>
      </c>
      <c r="V15" s="29">
        <f t="shared" si="4"/>
        <v>0</v>
      </c>
      <c r="W15" s="29">
        <f t="shared" si="5"/>
        <v>0</v>
      </c>
      <c r="X15" s="29">
        <f t="shared" si="6"/>
        <v>0</v>
      </c>
      <c r="Y15" s="29">
        <f t="shared" si="7"/>
        <v>0</v>
      </c>
    </row>
    <row r="16" spans="1:25" ht="20.25">
      <c r="A16" s="12">
        <v>14</v>
      </c>
      <c r="B16" s="13">
        <v>42776</v>
      </c>
      <c r="C16" s="179">
        <v>0.18472222222222223</v>
      </c>
      <c r="D16" s="15" t="s">
        <v>19</v>
      </c>
      <c r="E16" s="184" t="s">
        <v>19</v>
      </c>
      <c r="F16" s="33"/>
      <c r="G16" s="16"/>
      <c r="H16" s="17"/>
      <c r="I16" s="51"/>
      <c r="J16" s="17"/>
      <c r="K16" s="167"/>
      <c r="L16" s="168"/>
      <c r="M16" s="168"/>
      <c r="N16" s="168"/>
      <c r="O16" s="154"/>
      <c r="P16" s="154"/>
      <c r="Q16" s="154"/>
      <c r="R16" s="127">
        <f t="shared" si="0"/>
        <v>23.815277777777776</v>
      </c>
      <c r="S16" s="127">
        <f t="shared" si="1"/>
        <v>24</v>
      </c>
      <c r="T16" s="127" t="b">
        <f t="shared" si="2"/>
        <v>0</v>
      </c>
      <c r="U16" s="127" t="b">
        <f t="shared" si="3"/>
        <v>0</v>
      </c>
      <c r="V16" s="29">
        <f t="shared" si="4"/>
        <v>0</v>
      </c>
      <c r="W16" s="29">
        <f t="shared" si="5"/>
        <v>0</v>
      </c>
      <c r="X16" s="29">
        <f t="shared" si="6"/>
        <v>0</v>
      </c>
      <c r="Y16" s="29">
        <f t="shared" si="7"/>
        <v>0</v>
      </c>
    </row>
    <row r="17" spans="1:25" ht="20.25">
      <c r="A17" s="12">
        <v>15</v>
      </c>
      <c r="B17" s="13">
        <v>42776</v>
      </c>
      <c r="C17" s="188">
        <v>0.1986111111111111</v>
      </c>
      <c r="D17" s="170" t="s">
        <v>32</v>
      </c>
      <c r="E17" s="182" t="s">
        <v>532</v>
      </c>
      <c r="F17" s="33"/>
      <c r="G17" s="16"/>
      <c r="H17" s="17"/>
      <c r="I17" s="50"/>
      <c r="J17" s="17"/>
      <c r="K17" s="167"/>
      <c r="L17" s="168"/>
      <c r="M17" s="168"/>
      <c r="N17" s="168"/>
      <c r="O17" s="154"/>
      <c r="P17" s="154"/>
      <c r="Q17" s="154"/>
      <c r="R17" s="127">
        <f t="shared" si="0"/>
        <v>23.801388888888887</v>
      </c>
      <c r="S17" s="127">
        <f t="shared" si="1"/>
        <v>24</v>
      </c>
      <c r="T17" s="127" t="b">
        <f t="shared" si="2"/>
        <v>0</v>
      </c>
      <c r="U17" s="127" t="b">
        <f t="shared" si="3"/>
        <v>0</v>
      </c>
      <c r="V17" s="29">
        <f t="shared" si="4"/>
        <v>0</v>
      </c>
      <c r="W17" s="29">
        <f t="shared" si="5"/>
        <v>0</v>
      </c>
      <c r="X17" s="29">
        <f t="shared" si="6"/>
        <v>0</v>
      </c>
      <c r="Y17" s="29">
        <f t="shared" si="7"/>
        <v>0</v>
      </c>
    </row>
    <row r="18" spans="1:25" ht="20.25">
      <c r="A18" s="12">
        <v>16</v>
      </c>
      <c r="B18" s="13">
        <v>42781</v>
      </c>
      <c r="C18" s="179">
        <v>0.7569444444444445</v>
      </c>
      <c r="D18" s="170" t="s">
        <v>33</v>
      </c>
      <c r="E18" s="182" t="s">
        <v>492</v>
      </c>
      <c r="F18" s="33"/>
      <c r="G18" s="16"/>
      <c r="H18" s="17"/>
      <c r="I18" s="49"/>
      <c r="J18" s="17"/>
      <c r="K18" s="167"/>
      <c r="L18" s="168"/>
      <c r="M18" s="168"/>
      <c r="N18" s="168"/>
      <c r="O18" s="154"/>
      <c r="P18" s="154"/>
      <c r="Q18" s="154"/>
      <c r="R18" s="127">
        <f t="shared" si="0"/>
        <v>23.243055555555557</v>
      </c>
      <c r="S18" s="127">
        <f t="shared" si="1"/>
        <v>24</v>
      </c>
      <c r="T18" s="127" t="b">
        <f t="shared" si="2"/>
        <v>0</v>
      </c>
      <c r="U18" s="127" t="b">
        <f t="shared" si="3"/>
        <v>0</v>
      </c>
      <c r="V18" s="29">
        <f t="shared" si="4"/>
        <v>0</v>
      </c>
      <c r="W18" s="29">
        <f t="shared" si="5"/>
        <v>0</v>
      </c>
      <c r="X18" s="29">
        <f t="shared" si="6"/>
        <v>0</v>
      </c>
      <c r="Y18" s="29">
        <f t="shared" si="7"/>
        <v>0</v>
      </c>
    </row>
    <row r="19" spans="1:25" ht="20.25">
      <c r="A19" s="12">
        <v>17</v>
      </c>
      <c r="B19" s="13">
        <v>42782</v>
      </c>
      <c r="C19" s="179">
        <v>0.08263888888888889</v>
      </c>
      <c r="D19" s="170" t="s">
        <v>58</v>
      </c>
      <c r="E19" s="182" t="s">
        <v>496</v>
      </c>
      <c r="F19" s="33"/>
      <c r="G19" s="16"/>
      <c r="H19" s="17"/>
      <c r="I19" s="50"/>
      <c r="J19" s="17"/>
      <c r="K19" s="167"/>
      <c r="L19" s="168"/>
      <c r="M19" s="168"/>
      <c r="N19" s="168"/>
      <c r="O19" s="154"/>
      <c r="P19" s="154"/>
      <c r="Q19" s="154"/>
      <c r="R19" s="127">
        <f t="shared" si="0"/>
        <v>23.917361111111113</v>
      </c>
      <c r="S19" s="127">
        <f t="shared" si="1"/>
        <v>24</v>
      </c>
      <c r="T19" s="127" t="b">
        <f t="shared" si="2"/>
        <v>0</v>
      </c>
      <c r="U19" s="127" t="b">
        <f t="shared" si="3"/>
        <v>0</v>
      </c>
      <c r="V19" s="29">
        <f t="shared" si="4"/>
        <v>0</v>
      </c>
      <c r="W19" s="29">
        <f t="shared" si="5"/>
        <v>0</v>
      </c>
      <c r="X19" s="29">
        <f t="shared" si="6"/>
        <v>0</v>
      </c>
      <c r="Y19" s="29">
        <f t="shared" si="7"/>
        <v>0</v>
      </c>
    </row>
    <row r="20" spans="1:25" ht="20.25">
      <c r="A20" s="12">
        <v>18</v>
      </c>
      <c r="B20" s="20">
        <v>42783</v>
      </c>
      <c r="C20" s="178">
        <v>0.05625</v>
      </c>
      <c r="D20" s="171" t="s">
        <v>22</v>
      </c>
      <c r="E20" s="183" t="s">
        <v>505</v>
      </c>
      <c r="F20" s="33"/>
      <c r="G20" s="16"/>
      <c r="H20" s="17"/>
      <c r="I20" s="50"/>
      <c r="J20" s="17"/>
      <c r="K20" s="167"/>
      <c r="L20" s="168"/>
      <c r="M20" s="168"/>
      <c r="N20" s="168"/>
      <c r="O20" s="154"/>
      <c r="P20" s="154"/>
      <c r="Q20" s="154"/>
      <c r="R20" s="127">
        <f t="shared" si="0"/>
        <v>23.94375</v>
      </c>
      <c r="S20" s="127">
        <f t="shared" si="1"/>
        <v>24</v>
      </c>
      <c r="T20" s="127" t="b">
        <f t="shared" si="2"/>
        <v>0</v>
      </c>
      <c r="U20" s="127" t="b">
        <f t="shared" si="3"/>
        <v>0</v>
      </c>
      <c r="V20" s="29">
        <f t="shared" si="4"/>
        <v>0</v>
      </c>
      <c r="W20" s="29">
        <f t="shared" si="5"/>
        <v>0</v>
      </c>
      <c r="X20" s="29">
        <f t="shared" si="6"/>
        <v>0</v>
      </c>
      <c r="Y20" s="29">
        <f t="shared" si="7"/>
        <v>0</v>
      </c>
    </row>
    <row r="21" spans="1:25" ht="20.25">
      <c r="A21" s="12">
        <v>19</v>
      </c>
      <c r="B21" s="13">
        <v>42783</v>
      </c>
      <c r="C21" s="180">
        <v>0.642361111111111</v>
      </c>
      <c r="D21" s="15" t="s">
        <v>155</v>
      </c>
      <c r="E21" s="184" t="s">
        <v>502</v>
      </c>
      <c r="F21" s="33"/>
      <c r="G21" s="16"/>
      <c r="H21" s="17"/>
      <c r="I21" s="50"/>
      <c r="J21" s="17"/>
      <c r="K21" s="167"/>
      <c r="L21" s="168"/>
      <c r="M21" s="168"/>
      <c r="N21" s="168"/>
      <c r="O21" s="154"/>
      <c r="P21" s="154"/>
      <c r="Q21" s="154"/>
      <c r="R21" s="127">
        <f t="shared" si="0"/>
        <v>23.35763888888889</v>
      </c>
      <c r="S21" s="127">
        <f t="shared" si="1"/>
        <v>24</v>
      </c>
      <c r="T21" s="127" t="b">
        <f t="shared" si="2"/>
        <v>0</v>
      </c>
      <c r="U21" s="127" t="b">
        <f t="shared" si="3"/>
        <v>0</v>
      </c>
      <c r="V21" s="29">
        <f t="shared" si="4"/>
        <v>0</v>
      </c>
      <c r="W21" s="29">
        <f t="shared" si="5"/>
        <v>0</v>
      </c>
      <c r="X21" s="29">
        <f t="shared" si="6"/>
        <v>0</v>
      </c>
      <c r="Y21" s="29">
        <f t="shared" si="7"/>
        <v>0</v>
      </c>
    </row>
    <row r="22" spans="1:25" ht="20.25">
      <c r="A22" s="12">
        <v>20</v>
      </c>
      <c r="B22" s="13">
        <v>42784</v>
      </c>
      <c r="C22" s="179">
        <v>0.010416666666666666</v>
      </c>
      <c r="D22" s="170" t="s">
        <v>45</v>
      </c>
      <c r="E22" s="182" t="s">
        <v>45</v>
      </c>
      <c r="F22" s="33"/>
      <c r="G22" s="16"/>
      <c r="H22" s="17"/>
      <c r="I22" s="50"/>
      <c r="J22" s="17"/>
      <c r="K22" s="167"/>
      <c r="L22" s="168"/>
      <c r="M22" s="168"/>
      <c r="N22" s="168"/>
      <c r="O22" s="154"/>
      <c r="P22" s="154"/>
      <c r="Q22" s="154"/>
      <c r="R22" s="127">
        <f t="shared" si="0"/>
        <v>23.989583333333332</v>
      </c>
      <c r="S22" s="127">
        <f t="shared" si="1"/>
        <v>24</v>
      </c>
      <c r="T22" s="127" t="b">
        <f t="shared" si="2"/>
        <v>0</v>
      </c>
      <c r="U22" s="127" t="b">
        <f t="shared" si="3"/>
        <v>0</v>
      </c>
      <c r="V22" s="29">
        <f t="shared" si="4"/>
        <v>0</v>
      </c>
      <c r="W22" s="29">
        <f t="shared" si="5"/>
        <v>0</v>
      </c>
      <c r="X22" s="29">
        <f t="shared" si="6"/>
        <v>0</v>
      </c>
      <c r="Y22" s="29">
        <f t="shared" si="7"/>
        <v>0</v>
      </c>
    </row>
    <row r="23" spans="1:25" ht="20.25">
      <c r="A23" s="12">
        <v>21</v>
      </c>
      <c r="B23" s="13">
        <v>42784</v>
      </c>
      <c r="C23" s="179">
        <v>0.3548611111111111</v>
      </c>
      <c r="D23" s="170" t="s">
        <v>33</v>
      </c>
      <c r="E23" s="182" t="s">
        <v>493</v>
      </c>
      <c r="F23" s="33"/>
      <c r="G23" s="16"/>
      <c r="H23" s="17"/>
      <c r="I23" s="51"/>
      <c r="J23" s="17"/>
      <c r="K23" s="167"/>
      <c r="L23" s="168"/>
      <c r="M23" s="168"/>
      <c r="N23" s="168"/>
      <c r="O23" s="154"/>
      <c r="P23" s="154"/>
      <c r="Q23" s="154"/>
      <c r="R23" s="127">
        <f t="shared" si="0"/>
        <v>23.645138888888887</v>
      </c>
      <c r="S23" s="127">
        <f t="shared" si="1"/>
        <v>24</v>
      </c>
      <c r="T23" s="127" t="b">
        <f t="shared" si="2"/>
        <v>0</v>
      </c>
      <c r="U23" s="127" t="b">
        <f t="shared" si="3"/>
        <v>0</v>
      </c>
      <c r="V23" s="29">
        <f t="shared" si="4"/>
        <v>0</v>
      </c>
      <c r="W23" s="29">
        <f t="shared" si="5"/>
        <v>0</v>
      </c>
      <c r="X23" s="29">
        <f t="shared" si="6"/>
        <v>0</v>
      </c>
      <c r="Y23" s="29">
        <f t="shared" si="7"/>
        <v>0</v>
      </c>
    </row>
    <row r="24" spans="1:25" ht="20.25">
      <c r="A24" s="12">
        <v>22</v>
      </c>
      <c r="B24" s="13">
        <v>42784</v>
      </c>
      <c r="C24" s="188">
        <v>0.37222222222222223</v>
      </c>
      <c r="D24" s="170" t="s">
        <v>222</v>
      </c>
      <c r="E24" s="182" t="s">
        <v>512</v>
      </c>
      <c r="F24" s="33"/>
      <c r="G24" s="16"/>
      <c r="H24" s="17"/>
      <c r="I24" s="50"/>
      <c r="J24" s="17"/>
      <c r="K24" s="167"/>
      <c r="L24" s="168"/>
      <c r="M24" s="168"/>
      <c r="N24" s="168"/>
      <c r="O24" s="154"/>
      <c r="P24" s="154"/>
      <c r="Q24" s="154"/>
      <c r="R24" s="127">
        <f t="shared" si="0"/>
        <v>23.627777777777776</v>
      </c>
      <c r="S24" s="127">
        <f t="shared" si="1"/>
        <v>24</v>
      </c>
      <c r="T24" s="127" t="b">
        <f t="shared" si="2"/>
        <v>0</v>
      </c>
      <c r="U24" s="127" t="b">
        <f t="shared" si="3"/>
        <v>0</v>
      </c>
      <c r="V24" s="29">
        <f t="shared" si="4"/>
        <v>0</v>
      </c>
      <c r="W24" s="29">
        <f t="shared" si="5"/>
        <v>0</v>
      </c>
      <c r="X24" s="29">
        <f t="shared" si="6"/>
        <v>0</v>
      </c>
      <c r="Y24" s="29">
        <f t="shared" si="7"/>
        <v>0</v>
      </c>
    </row>
    <row r="25" spans="1:25" ht="20.25">
      <c r="A25" s="12">
        <v>23</v>
      </c>
      <c r="B25" s="13">
        <v>42784</v>
      </c>
      <c r="C25" s="179">
        <v>0.37222222222222223</v>
      </c>
      <c r="D25" s="170" t="s">
        <v>222</v>
      </c>
      <c r="E25" s="182" t="s">
        <v>512</v>
      </c>
      <c r="F25" s="33"/>
      <c r="G25" s="16"/>
      <c r="H25" s="17"/>
      <c r="I25" s="50"/>
      <c r="J25" s="17"/>
      <c r="K25" s="167"/>
      <c r="L25" s="168"/>
      <c r="M25" s="168"/>
      <c r="N25" s="168"/>
      <c r="O25" s="154"/>
      <c r="P25" s="154"/>
      <c r="Q25" s="154"/>
      <c r="R25" s="127">
        <f t="shared" si="0"/>
        <v>23.627777777777776</v>
      </c>
      <c r="S25" s="127">
        <f t="shared" si="1"/>
        <v>24</v>
      </c>
      <c r="T25" s="127" t="b">
        <f t="shared" si="2"/>
        <v>0</v>
      </c>
      <c r="U25" s="127" t="b">
        <f t="shared" si="3"/>
        <v>0</v>
      </c>
      <c r="V25" s="29">
        <f t="shared" si="4"/>
        <v>0</v>
      </c>
      <c r="W25" s="29">
        <f t="shared" si="5"/>
        <v>0</v>
      </c>
      <c r="X25" s="29">
        <f t="shared" si="6"/>
        <v>0</v>
      </c>
      <c r="Y25" s="29">
        <f t="shared" si="7"/>
        <v>0</v>
      </c>
    </row>
    <row r="26" spans="1:25" ht="20.25">
      <c r="A26" s="12">
        <v>24</v>
      </c>
      <c r="B26" s="20">
        <v>42784</v>
      </c>
      <c r="C26" s="178">
        <v>0.5402777777777777</v>
      </c>
      <c r="D26" s="171" t="s">
        <v>79</v>
      </c>
      <c r="E26" s="183" t="s">
        <v>509</v>
      </c>
      <c r="F26" s="33"/>
      <c r="G26" s="16"/>
      <c r="H26" s="17"/>
      <c r="I26" s="50"/>
      <c r="J26" s="17"/>
      <c r="K26" s="167"/>
      <c r="L26" s="168"/>
      <c r="M26" s="168"/>
      <c r="N26" s="168"/>
      <c r="O26" s="154"/>
      <c r="P26" s="154"/>
      <c r="Q26" s="154"/>
      <c r="R26" s="127">
        <f t="shared" si="0"/>
        <v>23.459722222222222</v>
      </c>
      <c r="S26" s="127">
        <f t="shared" si="1"/>
        <v>24</v>
      </c>
      <c r="T26" s="127" t="b">
        <f t="shared" si="2"/>
        <v>0</v>
      </c>
      <c r="U26" s="127" t="b">
        <f t="shared" si="3"/>
        <v>0</v>
      </c>
      <c r="V26" s="29">
        <f t="shared" si="4"/>
        <v>0</v>
      </c>
      <c r="W26" s="29">
        <f t="shared" si="5"/>
        <v>0</v>
      </c>
      <c r="X26" s="29">
        <f t="shared" si="6"/>
        <v>0</v>
      </c>
      <c r="Y26" s="29">
        <f t="shared" si="7"/>
        <v>0</v>
      </c>
    </row>
    <row r="27" spans="1:25" ht="20.25">
      <c r="A27" s="12">
        <v>25</v>
      </c>
      <c r="B27" s="13">
        <v>42784</v>
      </c>
      <c r="C27" s="188">
        <v>0.5875</v>
      </c>
      <c r="D27" s="173" t="s">
        <v>1</v>
      </c>
      <c r="E27" s="182" t="s">
        <v>513</v>
      </c>
      <c r="F27" s="33"/>
      <c r="G27" s="16"/>
      <c r="H27" s="17"/>
      <c r="I27" s="49"/>
      <c r="J27" s="17"/>
      <c r="K27" s="167"/>
      <c r="L27" s="168"/>
      <c r="M27" s="168"/>
      <c r="N27" s="168"/>
      <c r="O27" s="154"/>
      <c r="P27" s="154"/>
      <c r="Q27" s="154"/>
      <c r="R27" s="127">
        <f t="shared" si="0"/>
        <v>23.4125</v>
      </c>
      <c r="S27" s="127">
        <f t="shared" si="1"/>
        <v>24</v>
      </c>
      <c r="T27" s="127" t="b">
        <f t="shared" si="2"/>
        <v>0</v>
      </c>
      <c r="U27" s="127" t="b">
        <f t="shared" si="3"/>
        <v>0</v>
      </c>
      <c r="V27" s="29">
        <f t="shared" si="4"/>
        <v>0</v>
      </c>
      <c r="W27" s="29">
        <f t="shared" si="5"/>
        <v>0</v>
      </c>
      <c r="X27" s="29">
        <f t="shared" si="6"/>
        <v>0</v>
      </c>
      <c r="Y27" s="29">
        <f t="shared" si="7"/>
        <v>0</v>
      </c>
    </row>
    <row r="28" spans="1:25" ht="20.25">
      <c r="A28" s="12">
        <v>26</v>
      </c>
      <c r="B28" s="13">
        <v>42784</v>
      </c>
      <c r="C28" s="179">
        <v>0.5875</v>
      </c>
      <c r="D28" s="170" t="s">
        <v>1</v>
      </c>
      <c r="E28" s="182" t="s">
        <v>513</v>
      </c>
      <c r="F28" s="35"/>
      <c r="G28" s="23"/>
      <c r="H28" s="24"/>
      <c r="I28" s="52"/>
      <c r="J28" s="17"/>
      <c r="K28" s="167"/>
      <c r="L28" s="168"/>
      <c r="M28" s="168"/>
      <c r="N28" s="168"/>
      <c r="O28" s="154"/>
      <c r="P28" s="154"/>
      <c r="Q28" s="154"/>
      <c r="R28" s="127">
        <f t="shared" si="0"/>
        <v>23.4125</v>
      </c>
      <c r="S28" s="127">
        <f t="shared" si="1"/>
        <v>24</v>
      </c>
      <c r="T28" s="127" t="b">
        <f t="shared" si="2"/>
        <v>0</v>
      </c>
      <c r="U28" s="127" t="b">
        <f t="shared" si="3"/>
        <v>0</v>
      </c>
      <c r="V28" s="29">
        <f t="shared" si="4"/>
        <v>0</v>
      </c>
      <c r="W28" s="29">
        <f t="shared" si="5"/>
        <v>0</v>
      </c>
      <c r="X28" s="29">
        <f t="shared" si="6"/>
        <v>0</v>
      </c>
      <c r="Y28" s="29">
        <f t="shared" si="7"/>
        <v>0</v>
      </c>
    </row>
    <row r="29" spans="1:25" ht="20.25">
      <c r="A29" s="12">
        <v>27</v>
      </c>
      <c r="B29" s="176">
        <v>42784</v>
      </c>
      <c r="C29" s="179">
        <v>0.6708333333333334</v>
      </c>
      <c r="D29" s="15" t="s">
        <v>38</v>
      </c>
      <c r="E29" s="184" t="s">
        <v>497</v>
      </c>
      <c r="F29" s="33"/>
      <c r="G29" s="16"/>
      <c r="H29" s="17"/>
      <c r="I29" s="50"/>
      <c r="J29" s="17"/>
      <c r="K29" s="167"/>
      <c r="L29" s="168"/>
      <c r="M29" s="168"/>
      <c r="N29" s="168"/>
      <c r="O29" s="154"/>
      <c r="P29" s="154"/>
      <c r="Q29" s="154"/>
      <c r="R29" s="127">
        <f t="shared" si="0"/>
        <v>23.329166666666666</v>
      </c>
      <c r="S29" s="127">
        <f t="shared" si="1"/>
        <v>24</v>
      </c>
      <c r="T29" s="127" t="b">
        <f t="shared" si="2"/>
        <v>0</v>
      </c>
      <c r="U29" s="127" t="b">
        <f t="shared" si="3"/>
        <v>0</v>
      </c>
      <c r="V29" s="29">
        <f t="shared" si="4"/>
        <v>0</v>
      </c>
      <c r="W29" s="29">
        <f t="shared" si="5"/>
        <v>0</v>
      </c>
      <c r="X29" s="29">
        <f t="shared" si="6"/>
        <v>0</v>
      </c>
      <c r="Y29" s="29">
        <f t="shared" si="7"/>
        <v>0</v>
      </c>
    </row>
    <row r="30" spans="1:25" ht="20.25">
      <c r="A30" s="12">
        <v>28</v>
      </c>
      <c r="B30" s="13">
        <v>42784</v>
      </c>
      <c r="C30" s="179">
        <v>0.6708333333333334</v>
      </c>
      <c r="D30" s="15" t="s">
        <v>38</v>
      </c>
      <c r="E30" s="184" t="s">
        <v>501</v>
      </c>
      <c r="F30" s="33"/>
      <c r="G30" s="16"/>
      <c r="H30" s="17"/>
      <c r="I30" s="50"/>
      <c r="J30" s="17"/>
      <c r="K30" s="167"/>
      <c r="L30" s="168"/>
      <c r="M30" s="168"/>
      <c r="N30" s="168"/>
      <c r="O30" s="154"/>
      <c r="P30" s="154"/>
      <c r="Q30" s="154"/>
      <c r="R30" s="127">
        <f t="shared" si="0"/>
        <v>23.329166666666666</v>
      </c>
      <c r="S30" s="127">
        <f t="shared" si="1"/>
        <v>24</v>
      </c>
      <c r="T30" s="127" t="b">
        <f t="shared" si="2"/>
        <v>0</v>
      </c>
      <c r="U30" s="127" t="b">
        <f t="shared" si="3"/>
        <v>0</v>
      </c>
      <c r="V30" s="29">
        <f t="shared" si="4"/>
        <v>0</v>
      </c>
      <c r="W30" s="29">
        <f t="shared" si="5"/>
        <v>0</v>
      </c>
      <c r="X30" s="29">
        <f t="shared" si="6"/>
        <v>0</v>
      </c>
      <c r="Y30" s="29">
        <f t="shared" si="7"/>
        <v>0</v>
      </c>
    </row>
    <row r="31" spans="1:25" ht="20.25">
      <c r="A31" s="12">
        <v>29</v>
      </c>
      <c r="B31" s="13">
        <v>42785</v>
      </c>
      <c r="C31" s="179">
        <v>0.21458333333333335</v>
      </c>
      <c r="D31" s="174" t="s">
        <v>80</v>
      </c>
      <c r="E31" s="182" t="s">
        <v>483</v>
      </c>
      <c r="F31" s="33"/>
      <c r="G31" s="16"/>
      <c r="H31" s="17"/>
      <c r="I31" s="51"/>
      <c r="J31" s="17"/>
      <c r="K31" s="167"/>
      <c r="L31" s="168"/>
      <c r="M31" s="168"/>
      <c r="N31" s="168"/>
      <c r="O31" s="154"/>
      <c r="P31" s="154"/>
      <c r="Q31" s="154"/>
      <c r="R31" s="127">
        <f t="shared" si="0"/>
        <v>23.785416666666666</v>
      </c>
      <c r="S31" s="127">
        <f t="shared" si="1"/>
        <v>24</v>
      </c>
      <c r="T31" s="127" t="b">
        <f t="shared" si="2"/>
        <v>0</v>
      </c>
      <c r="U31" s="127" t="b">
        <f t="shared" si="3"/>
        <v>0</v>
      </c>
      <c r="V31" s="29">
        <f t="shared" si="4"/>
        <v>0</v>
      </c>
      <c r="W31" s="29">
        <f t="shared" si="5"/>
        <v>0</v>
      </c>
      <c r="X31" s="29">
        <f t="shared" si="6"/>
        <v>0</v>
      </c>
      <c r="Y31" s="29">
        <f t="shared" si="7"/>
        <v>0</v>
      </c>
    </row>
    <row r="32" spans="1:25" ht="20.25">
      <c r="A32" s="12">
        <v>30</v>
      </c>
      <c r="B32" s="13">
        <v>42785</v>
      </c>
      <c r="C32" s="179">
        <v>0.7972222222222222</v>
      </c>
      <c r="D32" s="173" t="s">
        <v>157</v>
      </c>
      <c r="E32" s="182" t="s">
        <v>446</v>
      </c>
      <c r="F32" s="33"/>
      <c r="G32" s="16"/>
      <c r="H32" s="17"/>
      <c r="I32" s="50"/>
      <c r="J32" s="17"/>
      <c r="K32" s="167"/>
      <c r="L32" s="168"/>
      <c r="M32" s="168"/>
      <c r="N32" s="168"/>
      <c r="O32" s="154"/>
      <c r="P32" s="154"/>
      <c r="Q32" s="154"/>
      <c r="R32" s="127">
        <f aca="true" t="shared" si="8" ref="R32:R50">24-C32</f>
        <v>23.20277777777778</v>
      </c>
      <c r="S32" s="127">
        <f aca="true" t="shared" si="9" ref="S32:S50">24-H32</f>
        <v>24</v>
      </c>
      <c r="T32" s="127" t="b">
        <f aca="true" t="shared" si="10" ref="T32:T50">IF(B32-G32=1,S32+C32)</f>
        <v>0</v>
      </c>
      <c r="U32" s="127" t="b">
        <f aca="true" t="shared" si="11" ref="U32:U50">IF(B32-G32=-1,R32+H32)</f>
        <v>0</v>
      </c>
      <c r="V32" s="29">
        <f aca="true" t="shared" si="12" ref="V32:V50">HOUR(T32)</f>
        <v>0</v>
      </c>
      <c r="W32" s="29">
        <f aca="true" t="shared" si="13" ref="W32:W50">MINUTE(T32)</f>
        <v>0</v>
      </c>
      <c r="X32" s="29">
        <f aca="true" t="shared" si="14" ref="X32:X50">HOUR(U32)</f>
        <v>0</v>
      </c>
      <c r="Y32" s="29">
        <f aca="true" t="shared" si="15" ref="Y32:Y50">MINUTE(U32)</f>
        <v>0</v>
      </c>
    </row>
    <row r="33" spans="1:25" ht="20.25">
      <c r="A33" s="12">
        <v>31</v>
      </c>
      <c r="B33" s="13">
        <v>42785</v>
      </c>
      <c r="C33" s="179">
        <v>0.8923611111111112</v>
      </c>
      <c r="D33" s="173" t="s">
        <v>51</v>
      </c>
      <c r="E33" s="182" t="s">
        <v>485</v>
      </c>
      <c r="F33" s="33"/>
      <c r="G33" s="16"/>
      <c r="H33" s="17"/>
      <c r="I33" s="51"/>
      <c r="J33" s="17"/>
      <c r="K33" s="167"/>
      <c r="L33" s="168"/>
      <c r="M33" s="168"/>
      <c r="N33" s="168"/>
      <c r="O33" s="154"/>
      <c r="P33" s="154"/>
      <c r="Q33" s="154"/>
      <c r="R33" s="127">
        <f t="shared" si="8"/>
        <v>23.10763888888889</v>
      </c>
      <c r="S33" s="127">
        <f t="shared" si="9"/>
        <v>24</v>
      </c>
      <c r="T33" s="127" t="b">
        <f t="shared" si="10"/>
        <v>0</v>
      </c>
      <c r="U33" s="127" t="b">
        <f t="shared" si="11"/>
        <v>0</v>
      </c>
      <c r="V33" s="29">
        <f t="shared" si="12"/>
        <v>0</v>
      </c>
      <c r="W33" s="29">
        <f t="shared" si="13"/>
        <v>0</v>
      </c>
      <c r="X33" s="29">
        <f t="shared" si="14"/>
        <v>0</v>
      </c>
      <c r="Y33" s="29">
        <f t="shared" si="15"/>
        <v>0</v>
      </c>
    </row>
    <row r="34" spans="1:25" ht="20.25">
      <c r="A34" s="12">
        <v>32</v>
      </c>
      <c r="B34" s="13">
        <v>42785</v>
      </c>
      <c r="C34" s="179">
        <v>0.9222222222222222</v>
      </c>
      <c r="D34" s="174" t="s">
        <v>152</v>
      </c>
      <c r="E34" s="182" t="s">
        <v>487</v>
      </c>
      <c r="F34" s="33"/>
      <c r="G34" s="16"/>
      <c r="H34" s="17"/>
      <c r="I34" s="49"/>
      <c r="J34" s="17"/>
      <c r="K34" s="167"/>
      <c r="L34" s="168"/>
      <c r="M34" s="168"/>
      <c r="N34" s="168"/>
      <c r="O34" s="154"/>
      <c r="P34" s="154"/>
      <c r="Q34" s="154"/>
      <c r="R34" s="127">
        <f t="shared" si="8"/>
        <v>23.07777777777778</v>
      </c>
      <c r="S34" s="127">
        <f t="shared" si="9"/>
        <v>24</v>
      </c>
      <c r="T34" s="127" t="b">
        <f t="shared" si="10"/>
        <v>0</v>
      </c>
      <c r="U34" s="127" t="b">
        <f t="shared" si="11"/>
        <v>0</v>
      </c>
      <c r="V34" s="29">
        <f t="shared" si="12"/>
        <v>0</v>
      </c>
      <c r="W34" s="29">
        <f t="shared" si="13"/>
        <v>0</v>
      </c>
      <c r="X34" s="29">
        <f t="shared" si="14"/>
        <v>0</v>
      </c>
      <c r="Y34" s="29">
        <f t="shared" si="15"/>
        <v>0</v>
      </c>
    </row>
    <row r="35" spans="1:25" ht="20.25">
      <c r="A35" s="12">
        <v>33</v>
      </c>
      <c r="B35" s="13">
        <v>42785</v>
      </c>
      <c r="C35" s="179">
        <v>0.9236111111111112</v>
      </c>
      <c r="D35" s="170" t="s">
        <v>507</v>
      </c>
      <c r="E35" s="182" t="s">
        <v>508</v>
      </c>
      <c r="F35" s="33"/>
      <c r="G35" s="16"/>
      <c r="H35" s="17"/>
      <c r="I35" s="49"/>
      <c r="J35" s="17"/>
      <c r="K35" s="167"/>
      <c r="L35" s="168"/>
      <c r="M35" s="168"/>
      <c r="N35" s="168"/>
      <c r="O35" s="154"/>
      <c r="P35" s="154"/>
      <c r="Q35" s="154"/>
      <c r="R35" s="127">
        <f t="shared" si="8"/>
        <v>23.07638888888889</v>
      </c>
      <c r="S35" s="127">
        <f t="shared" si="9"/>
        <v>24</v>
      </c>
      <c r="T35" s="127" t="b">
        <f t="shared" si="10"/>
        <v>0</v>
      </c>
      <c r="U35" s="127" t="b">
        <f t="shared" si="11"/>
        <v>0</v>
      </c>
      <c r="V35" s="29">
        <f t="shared" si="12"/>
        <v>0</v>
      </c>
      <c r="W35" s="29">
        <f t="shared" si="13"/>
        <v>0</v>
      </c>
      <c r="X35" s="29">
        <f t="shared" si="14"/>
        <v>0</v>
      </c>
      <c r="Y35" s="29">
        <f t="shared" si="15"/>
        <v>0</v>
      </c>
    </row>
    <row r="36" spans="1:25" ht="20.25">
      <c r="A36" s="12">
        <v>34</v>
      </c>
      <c r="B36" s="13">
        <v>42786</v>
      </c>
      <c r="C36" s="179">
        <v>0.19930555555555554</v>
      </c>
      <c r="D36" s="170" t="s">
        <v>58</v>
      </c>
      <c r="E36" s="182" t="s">
        <v>484</v>
      </c>
      <c r="F36" s="33"/>
      <c r="G36" s="16"/>
      <c r="H36" s="17"/>
      <c r="I36" s="51"/>
      <c r="J36" s="17"/>
      <c r="K36" s="167"/>
      <c r="L36" s="168"/>
      <c r="M36" s="168"/>
      <c r="N36" s="168"/>
      <c r="O36" s="154"/>
      <c r="P36" s="154"/>
      <c r="Q36" s="154"/>
      <c r="R36" s="127">
        <f t="shared" si="8"/>
        <v>23.800694444444446</v>
      </c>
      <c r="S36" s="127">
        <f t="shared" si="9"/>
        <v>24</v>
      </c>
      <c r="T36" s="127" t="b">
        <f t="shared" si="10"/>
        <v>0</v>
      </c>
      <c r="U36" s="127" t="b">
        <f t="shared" si="11"/>
        <v>0</v>
      </c>
      <c r="V36" s="29">
        <f t="shared" si="12"/>
        <v>0</v>
      </c>
      <c r="W36" s="29">
        <f t="shared" si="13"/>
        <v>0</v>
      </c>
      <c r="X36" s="29">
        <f t="shared" si="14"/>
        <v>0</v>
      </c>
      <c r="Y36" s="29">
        <f t="shared" si="15"/>
        <v>0</v>
      </c>
    </row>
    <row r="37" spans="1:25" ht="20.25">
      <c r="A37" s="12">
        <v>35</v>
      </c>
      <c r="B37" s="13">
        <v>42786</v>
      </c>
      <c r="C37" s="188">
        <v>0.8013888888888889</v>
      </c>
      <c r="D37" s="170" t="s">
        <v>533</v>
      </c>
      <c r="E37" s="182" t="s">
        <v>533</v>
      </c>
      <c r="F37" s="33"/>
      <c r="G37" s="16"/>
      <c r="H37" s="17"/>
      <c r="I37" s="47"/>
      <c r="J37" s="17"/>
      <c r="K37" s="167"/>
      <c r="L37" s="168"/>
      <c r="M37" s="168"/>
      <c r="N37" s="168"/>
      <c r="O37" s="154"/>
      <c r="P37" s="154"/>
      <c r="Q37" s="154"/>
      <c r="R37" s="127">
        <f t="shared" si="8"/>
        <v>23.198611111111113</v>
      </c>
      <c r="S37" s="127">
        <f t="shared" si="9"/>
        <v>24</v>
      </c>
      <c r="T37" s="127" t="b">
        <f t="shared" si="10"/>
        <v>0</v>
      </c>
      <c r="U37" s="127" t="b">
        <f t="shared" si="11"/>
        <v>0</v>
      </c>
      <c r="V37" s="29">
        <f t="shared" si="12"/>
        <v>0</v>
      </c>
      <c r="W37" s="29">
        <f t="shared" si="13"/>
        <v>0</v>
      </c>
      <c r="X37" s="29">
        <f t="shared" si="14"/>
        <v>0</v>
      </c>
      <c r="Y37" s="29">
        <f t="shared" si="15"/>
        <v>0</v>
      </c>
    </row>
    <row r="38" spans="1:25" ht="20.25">
      <c r="A38" s="12">
        <v>36</v>
      </c>
      <c r="B38" s="13">
        <v>42786</v>
      </c>
      <c r="C38" s="179">
        <v>0.9645833333333332</v>
      </c>
      <c r="D38" s="175" t="s">
        <v>33</v>
      </c>
      <c r="E38" s="182" t="s">
        <v>494</v>
      </c>
      <c r="F38" s="33"/>
      <c r="G38" s="16"/>
      <c r="H38" s="17"/>
      <c r="I38" s="50"/>
      <c r="J38" s="17"/>
      <c r="K38" s="167"/>
      <c r="L38" s="168"/>
      <c r="M38" s="168"/>
      <c r="N38" s="168"/>
      <c r="O38" s="154"/>
      <c r="P38" s="154"/>
      <c r="Q38" s="154"/>
      <c r="R38" s="127">
        <f t="shared" si="8"/>
        <v>23.035416666666666</v>
      </c>
      <c r="S38" s="127">
        <f t="shared" si="9"/>
        <v>24</v>
      </c>
      <c r="T38" s="127" t="b">
        <f t="shared" si="10"/>
        <v>0</v>
      </c>
      <c r="U38" s="127" t="b">
        <f t="shared" si="11"/>
        <v>0</v>
      </c>
      <c r="V38" s="29">
        <f t="shared" si="12"/>
        <v>0</v>
      </c>
      <c r="W38" s="29">
        <f t="shared" si="13"/>
        <v>0</v>
      </c>
      <c r="X38" s="29">
        <f t="shared" si="14"/>
        <v>0</v>
      </c>
      <c r="Y38" s="29">
        <f t="shared" si="15"/>
        <v>0</v>
      </c>
    </row>
    <row r="39" spans="1:25" ht="20.25">
      <c r="A39" s="12">
        <v>37</v>
      </c>
      <c r="B39" s="13">
        <v>42787</v>
      </c>
      <c r="C39" s="188">
        <v>0.013888888888888888</v>
      </c>
      <c r="D39" s="173" t="s">
        <v>56</v>
      </c>
      <c r="E39" s="187" t="s">
        <v>514</v>
      </c>
      <c r="F39" s="33"/>
      <c r="G39" s="16"/>
      <c r="H39" s="17"/>
      <c r="I39" s="50"/>
      <c r="J39" s="17"/>
      <c r="K39" s="167"/>
      <c r="L39" s="168"/>
      <c r="M39" s="168"/>
      <c r="N39" s="168"/>
      <c r="O39" s="154"/>
      <c r="P39" s="154"/>
      <c r="Q39" s="154"/>
      <c r="R39" s="127">
        <f t="shared" si="8"/>
        <v>23.98611111111111</v>
      </c>
      <c r="S39" s="127">
        <f t="shared" si="9"/>
        <v>24</v>
      </c>
      <c r="T39" s="127" t="b">
        <f t="shared" si="10"/>
        <v>0</v>
      </c>
      <c r="U39" s="127" t="b">
        <f t="shared" si="11"/>
        <v>0</v>
      </c>
      <c r="V39" s="29">
        <f t="shared" si="12"/>
        <v>0</v>
      </c>
      <c r="W39" s="29">
        <f t="shared" si="13"/>
        <v>0</v>
      </c>
      <c r="X39" s="29">
        <f t="shared" si="14"/>
        <v>0</v>
      </c>
      <c r="Y39" s="29">
        <f t="shared" si="15"/>
        <v>0</v>
      </c>
    </row>
    <row r="40" spans="1:25" ht="20.25">
      <c r="A40" s="12">
        <v>38</v>
      </c>
      <c r="B40" s="13">
        <v>42787</v>
      </c>
      <c r="C40" s="179">
        <v>0.013888888888888888</v>
      </c>
      <c r="D40" s="170" t="s">
        <v>56</v>
      </c>
      <c r="E40" s="182" t="s">
        <v>514</v>
      </c>
      <c r="F40" s="33"/>
      <c r="G40" s="16"/>
      <c r="H40" s="17"/>
      <c r="I40" s="50"/>
      <c r="J40" s="17"/>
      <c r="K40" s="167"/>
      <c r="L40" s="168"/>
      <c r="M40" s="168"/>
      <c r="N40" s="168"/>
      <c r="O40" s="154"/>
      <c r="P40" s="154"/>
      <c r="Q40" s="154"/>
      <c r="R40" s="127">
        <f t="shared" si="8"/>
        <v>23.98611111111111</v>
      </c>
      <c r="S40" s="127">
        <f t="shared" si="9"/>
        <v>24</v>
      </c>
      <c r="T40" s="127" t="b">
        <f t="shared" si="10"/>
        <v>0</v>
      </c>
      <c r="U40" s="127" t="b">
        <f t="shared" si="11"/>
        <v>0</v>
      </c>
      <c r="V40" s="29">
        <f t="shared" si="12"/>
        <v>0</v>
      </c>
      <c r="W40" s="29">
        <f t="shared" si="13"/>
        <v>0</v>
      </c>
      <c r="X40" s="29">
        <f t="shared" si="14"/>
        <v>0</v>
      </c>
      <c r="Y40" s="29">
        <f t="shared" si="15"/>
        <v>0</v>
      </c>
    </row>
    <row r="41" spans="1:25" ht="20.25">
      <c r="A41" s="12">
        <v>39</v>
      </c>
      <c r="B41" s="13">
        <v>42787</v>
      </c>
      <c r="C41" s="188">
        <v>0.061111111111111116</v>
      </c>
      <c r="D41" s="170" t="s">
        <v>158</v>
      </c>
      <c r="E41" s="182" t="s">
        <v>534</v>
      </c>
      <c r="F41" s="33"/>
      <c r="G41" s="16"/>
      <c r="H41" s="17"/>
      <c r="I41" s="51"/>
      <c r="J41" s="17"/>
      <c r="K41" s="167"/>
      <c r="L41" s="168"/>
      <c r="M41" s="168"/>
      <c r="N41" s="168"/>
      <c r="O41" s="154"/>
      <c r="P41" s="154"/>
      <c r="Q41" s="154"/>
      <c r="R41" s="127">
        <f t="shared" si="8"/>
        <v>23.93888888888889</v>
      </c>
      <c r="S41" s="127">
        <f t="shared" si="9"/>
        <v>24</v>
      </c>
      <c r="T41" s="127" t="b">
        <f t="shared" si="10"/>
        <v>0</v>
      </c>
      <c r="U41" s="127" t="b">
        <f t="shared" si="11"/>
        <v>0</v>
      </c>
      <c r="V41" s="29">
        <f t="shared" si="12"/>
        <v>0</v>
      </c>
      <c r="W41" s="29">
        <f t="shared" si="13"/>
        <v>0</v>
      </c>
      <c r="X41" s="29">
        <f t="shared" si="14"/>
        <v>0</v>
      </c>
      <c r="Y41" s="29">
        <f t="shared" si="15"/>
        <v>0</v>
      </c>
    </row>
    <row r="42" spans="1:25" ht="20.25">
      <c r="A42" s="12">
        <v>40</v>
      </c>
      <c r="B42" s="13">
        <v>42787</v>
      </c>
      <c r="C42" s="188">
        <v>0.16527777777777777</v>
      </c>
      <c r="D42" s="175" t="s">
        <v>151</v>
      </c>
      <c r="E42" s="185" t="s">
        <v>515</v>
      </c>
      <c r="F42" s="33"/>
      <c r="G42" s="16"/>
      <c r="H42" s="17"/>
      <c r="I42" s="50"/>
      <c r="J42" s="17"/>
      <c r="K42" s="167"/>
      <c r="L42" s="168"/>
      <c r="M42" s="168"/>
      <c r="N42" s="168"/>
      <c r="O42" s="154"/>
      <c r="P42" s="154"/>
      <c r="Q42" s="154"/>
      <c r="R42" s="127">
        <f t="shared" si="8"/>
        <v>23.834722222222222</v>
      </c>
      <c r="S42" s="127">
        <f t="shared" si="9"/>
        <v>24</v>
      </c>
      <c r="T42" s="127" t="b">
        <f t="shared" si="10"/>
        <v>0</v>
      </c>
      <c r="U42" s="127" t="b">
        <f t="shared" si="11"/>
        <v>0</v>
      </c>
      <c r="V42" s="29">
        <f t="shared" si="12"/>
        <v>0</v>
      </c>
      <c r="W42" s="29">
        <f t="shared" si="13"/>
        <v>0</v>
      </c>
      <c r="X42" s="29">
        <f t="shared" si="14"/>
        <v>0</v>
      </c>
      <c r="Y42" s="29">
        <f t="shared" si="15"/>
        <v>0</v>
      </c>
    </row>
    <row r="43" spans="1:25" ht="20.25">
      <c r="A43" s="12">
        <v>41</v>
      </c>
      <c r="B43" s="13">
        <v>42787</v>
      </c>
      <c r="C43" s="179">
        <v>0.16527777777777777</v>
      </c>
      <c r="D43" s="170" t="s">
        <v>151</v>
      </c>
      <c r="E43" s="182" t="s">
        <v>515</v>
      </c>
      <c r="F43" s="33"/>
      <c r="G43" s="16"/>
      <c r="H43" s="17"/>
      <c r="I43" s="49"/>
      <c r="J43" s="17"/>
      <c r="K43" s="167"/>
      <c r="L43" s="168"/>
      <c r="M43" s="168"/>
      <c r="N43" s="168"/>
      <c r="O43" s="154"/>
      <c r="P43" s="154"/>
      <c r="Q43" s="154"/>
      <c r="R43" s="127">
        <f t="shared" si="8"/>
        <v>23.834722222222222</v>
      </c>
      <c r="S43" s="127">
        <f t="shared" si="9"/>
        <v>24</v>
      </c>
      <c r="T43" s="127" t="b">
        <f t="shared" si="10"/>
        <v>0</v>
      </c>
      <c r="U43" s="127" t="b">
        <f t="shared" si="11"/>
        <v>0</v>
      </c>
      <c r="V43" s="29">
        <f t="shared" si="12"/>
        <v>0</v>
      </c>
      <c r="W43" s="29">
        <f t="shared" si="13"/>
        <v>0</v>
      </c>
      <c r="X43" s="29">
        <f t="shared" si="14"/>
        <v>0</v>
      </c>
      <c r="Y43" s="29">
        <f t="shared" si="15"/>
        <v>0</v>
      </c>
    </row>
    <row r="44" spans="1:25" ht="20.25">
      <c r="A44" s="12">
        <v>42</v>
      </c>
      <c r="B44" s="13">
        <v>42787</v>
      </c>
      <c r="C44" s="188">
        <v>0.2027777777777778</v>
      </c>
      <c r="D44" s="170" t="s">
        <v>32</v>
      </c>
      <c r="E44" s="182" t="s">
        <v>516</v>
      </c>
      <c r="F44" s="33"/>
      <c r="G44" s="16"/>
      <c r="H44" s="17"/>
      <c r="I44" s="50"/>
      <c r="J44" s="17"/>
      <c r="K44" s="167"/>
      <c r="L44" s="168"/>
      <c r="M44" s="168"/>
      <c r="N44" s="168"/>
      <c r="O44" s="154"/>
      <c r="P44" s="154"/>
      <c r="Q44" s="154"/>
      <c r="R44" s="127">
        <f t="shared" si="8"/>
        <v>23.79722222222222</v>
      </c>
      <c r="S44" s="127">
        <f t="shared" si="9"/>
        <v>24</v>
      </c>
      <c r="T44" s="127" t="b">
        <f t="shared" si="10"/>
        <v>0</v>
      </c>
      <c r="U44" s="127" t="b">
        <f t="shared" si="11"/>
        <v>0</v>
      </c>
      <c r="V44" s="29">
        <f t="shared" si="12"/>
        <v>0</v>
      </c>
      <c r="W44" s="29">
        <f t="shared" si="13"/>
        <v>0</v>
      </c>
      <c r="X44" s="29">
        <f t="shared" si="14"/>
        <v>0</v>
      </c>
      <c r="Y44" s="29">
        <f t="shared" si="15"/>
        <v>0</v>
      </c>
    </row>
    <row r="45" spans="1:25" ht="20.25">
      <c r="A45" s="12">
        <v>43</v>
      </c>
      <c r="B45" s="20">
        <v>42787</v>
      </c>
      <c r="C45" s="178">
        <v>0.2027777777777778</v>
      </c>
      <c r="D45" s="171" t="s">
        <v>32</v>
      </c>
      <c r="E45" s="183" t="s">
        <v>516</v>
      </c>
      <c r="F45" s="33"/>
      <c r="G45" s="16"/>
      <c r="H45" s="17"/>
      <c r="I45" s="50"/>
      <c r="J45" s="17"/>
      <c r="K45" s="167"/>
      <c r="L45" s="168"/>
      <c r="M45" s="168"/>
      <c r="N45" s="168"/>
      <c r="O45" s="154"/>
      <c r="P45" s="154"/>
      <c r="Q45" s="154"/>
      <c r="R45" s="127">
        <f t="shared" si="8"/>
        <v>23.79722222222222</v>
      </c>
      <c r="S45" s="127">
        <f t="shared" si="9"/>
        <v>24</v>
      </c>
      <c r="T45" s="127" t="b">
        <f t="shared" si="10"/>
        <v>0</v>
      </c>
      <c r="U45" s="127" t="b">
        <f t="shared" si="11"/>
        <v>0</v>
      </c>
      <c r="V45" s="29">
        <f t="shared" si="12"/>
        <v>0</v>
      </c>
      <c r="W45" s="29">
        <f t="shared" si="13"/>
        <v>0</v>
      </c>
      <c r="X45" s="29">
        <f t="shared" si="14"/>
        <v>0</v>
      </c>
      <c r="Y45" s="29">
        <f t="shared" si="15"/>
        <v>0</v>
      </c>
    </row>
    <row r="46" spans="1:25" ht="20.25">
      <c r="A46" s="12">
        <v>44</v>
      </c>
      <c r="B46" s="13">
        <v>42787</v>
      </c>
      <c r="C46" s="188">
        <v>0.3513888888888889</v>
      </c>
      <c r="D46" s="170" t="s">
        <v>139</v>
      </c>
      <c r="E46" s="182" t="s">
        <v>535</v>
      </c>
      <c r="F46" s="33"/>
      <c r="G46" s="16"/>
      <c r="H46" s="17"/>
      <c r="I46" s="49"/>
      <c r="J46" s="17"/>
      <c r="K46" s="167"/>
      <c r="L46" s="168"/>
      <c r="M46" s="168"/>
      <c r="N46" s="168"/>
      <c r="O46" s="154"/>
      <c r="P46" s="154"/>
      <c r="Q46" s="154"/>
      <c r="R46" s="127">
        <f t="shared" si="8"/>
        <v>23.648611111111112</v>
      </c>
      <c r="S46" s="127">
        <f t="shared" si="9"/>
        <v>24</v>
      </c>
      <c r="T46" s="127" t="b">
        <f t="shared" si="10"/>
        <v>0</v>
      </c>
      <c r="U46" s="127" t="b">
        <f t="shared" si="11"/>
        <v>0</v>
      </c>
      <c r="V46" s="29">
        <f t="shared" si="12"/>
        <v>0</v>
      </c>
      <c r="W46" s="29">
        <f t="shared" si="13"/>
        <v>0</v>
      </c>
      <c r="X46" s="29">
        <f t="shared" si="14"/>
        <v>0</v>
      </c>
      <c r="Y46" s="29">
        <f t="shared" si="15"/>
        <v>0</v>
      </c>
    </row>
    <row r="47" spans="1:25" ht="20.25">
      <c r="A47" s="12">
        <v>45</v>
      </c>
      <c r="B47" s="13">
        <v>42787</v>
      </c>
      <c r="C47" s="179">
        <v>0.3909722222222222</v>
      </c>
      <c r="D47" s="15" t="s">
        <v>47</v>
      </c>
      <c r="E47" s="184" t="s">
        <v>413</v>
      </c>
      <c r="F47" s="33"/>
      <c r="G47" s="16"/>
      <c r="H47" s="17"/>
      <c r="I47" s="49"/>
      <c r="J47" s="17"/>
      <c r="K47" s="167"/>
      <c r="L47" s="168"/>
      <c r="M47" s="168"/>
      <c r="N47" s="168"/>
      <c r="O47" s="154"/>
      <c r="P47" s="154"/>
      <c r="Q47" s="154"/>
      <c r="R47" s="127">
        <f t="shared" si="8"/>
        <v>23.60902777777778</v>
      </c>
      <c r="S47" s="127">
        <f t="shared" si="9"/>
        <v>24</v>
      </c>
      <c r="T47" s="127" t="b">
        <f t="shared" si="10"/>
        <v>0</v>
      </c>
      <c r="U47" s="127" t="b">
        <f t="shared" si="11"/>
        <v>0</v>
      </c>
      <c r="V47" s="29">
        <f t="shared" si="12"/>
        <v>0</v>
      </c>
      <c r="W47" s="29">
        <f t="shared" si="13"/>
        <v>0</v>
      </c>
      <c r="X47" s="29">
        <f t="shared" si="14"/>
        <v>0</v>
      </c>
      <c r="Y47" s="29">
        <f t="shared" si="15"/>
        <v>0</v>
      </c>
    </row>
    <row r="48" spans="1:25" ht="20.25">
      <c r="A48" s="12">
        <v>46</v>
      </c>
      <c r="B48" s="13">
        <v>42787</v>
      </c>
      <c r="C48" s="188">
        <v>0.7472222222222222</v>
      </c>
      <c r="D48" s="170" t="s">
        <v>97</v>
      </c>
      <c r="E48" s="182" t="s">
        <v>517</v>
      </c>
      <c r="F48" s="33"/>
      <c r="G48" s="16"/>
      <c r="H48" s="17"/>
      <c r="I48" s="47"/>
      <c r="J48" s="17"/>
      <c r="K48" s="167"/>
      <c r="L48" s="168"/>
      <c r="M48" s="168"/>
      <c r="N48" s="168"/>
      <c r="O48" s="154"/>
      <c r="P48" s="154"/>
      <c r="Q48" s="154"/>
      <c r="R48" s="127">
        <f t="shared" si="8"/>
        <v>23.252777777777776</v>
      </c>
      <c r="S48" s="127">
        <f t="shared" si="9"/>
        <v>24</v>
      </c>
      <c r="T48" s="127" t="b">
        <f t="shared" si="10"/>
        <v>0</v>
      </c>
      <c r="U48" s="127" t="b">
        <f t="shared" si="11"/>
        <v>0</v>
      </c>
      <c r="V48" s="29">
        <f t="shared" si="12"/>
        <v>0</v>
      </c>
      <c r="W48" s="29">
        <f t="shared" si="13"/>
        <v>0</v>
      </c>
      <c r="X48" s="29">
        <f t="shared" si="14"/>
        <v>0</v>
      </c>
      <c r="Y48" s="29">
        <f t="shared" si="15"/>
        <v>0</v>
      </c>
    </row>
    <row r="49" spans="1:25" ht="20.25">
      <c r="A49" s="12">
        <v>47</v>
      </c>
      <c r="B49" s="13">
        <v>42787</v>
      </c>
      <c r="C49" s="179">
        <v>0.7472222222222222</v>
      </c>
      <c r="D49" s="170" t="s">
        <v>97</v>
      </c>
      <c r="E49" s="182" t="s">
        <v>517</v>
      </c>
      <c r="F49" s="33"/>
      <c r="G49" s="16"/>
      <c r="H49" s="17"/>
      <c r="I49" s="50"/>
      <c r="J49" s="17"/>
      <c r="K49" s="167"/>
      <c r="L49" s="168"/>
      <c r="M49" s="168"/>
      <c r="N49" s="168"/>
      <c r="O49" s="154"/>
      <c r="P49" s="154"/>
      <c r="Q49" s="154"/>
      <c r="R49" s="127">
        <f t="shared" si="8"/>
        <v>23.252777777777776</v>
      </c>
      <c r="S49" s="127">
        <f t="shared" si="9"/>
        <v>24</v>
      </c>
      <c r="T49" s="127" t="b">
        <f t="shared" si="10"/>
        <v>0</v>
      </c>
      <c r="U49" s="127" t="b">
        <f t="shared" si="11"/>
        <v>0</v>
      </c>
      <c r="V49" s="29">
        <f t="shared" si="12"/>
        <v>0</v>
      </c>
      <c r="W49" s="29">
        <f t="shared" si="13"/>
        <v>0</v>
      </c>
      <c r="X49" s="29">
        <f t="shared" si="14"/>
        <v>0</v>
      </c>
      <c r="Y49" s="29">
        <f t="shared" si="15"/>
        <v>0</v>
      </c>
    </row>
    <row r="50" spans="1:25" ht="20.25">
      <c r="A50" s="12">
        <v>48</v>
      </c>
      <c r="B50" s="13">
        <v>42787</v>
      </c>
      <c r="C50" s="179">
        <v>0.8395833333333332</v>
      </c>
      <c r="D50" s="170" t="s">
        <v>33</v>
      </c>
      <c r="E50" s="182" t="s">
        <v>495</v>
      </c>
      <c r="F50" s="33"/>
      <c r="G50" s="16"/>
      <c r="H50" s="17"/>
      <c r="I50" s="50"/>
      <c r="J50" s="17"/>
      <c r="K50" s="167"/>
      <c r="L50" s="168"/>
      <c r="M50" s="168"/>
      <c r="N50" s="168"/>
      <c r="O50" s="154"/>
      <c r="P50" s="154"/>
      <c r="Q50" s="154"/>
      <c r="R50" s="127">
        <f t="shared" si="8"/>
        <v>23.160416666666666</v>
      </c>
      <c r="S50" s="127">
        <f t="shared" si="9"/>
        <v>24</v>
      </c>
      <c r="T50" s="127" t="b">
        <f t="shared" si="10"/>
        <v>0</v>
      </c>
      <c r="U50" s="127" t="b">
        <f t="shared" si="11"/>
        <v>0</v>
      </c>
      <c r="V50" s="29">
        <f t="shared" si="12"/>
        <v>0</v>
      </c>
      <c r="W50" s="29">
        <f t="shared" si="13"/>
        <v>0</v>
      </c>
      <c r="X50" s="29">
        <f t="shared" si="14"/>
        <v>0</v>
      </c>
      <c r="Y50" s="29">
        <f t="shared" si="15"/>
        <v>0</v>
      </c>
    </row>
    <row r="51" spans="1:26" ht="20.25">
      <c r="A51" s="12">
        <v>49</v>
      </c>
      <c r="B51" s="176">
        <v>42787</v>
      </c>
      <c r="C51" s="179">
        <v>0.89375</v>
      </c>
      <c r="D51" s="15" t="s">
        <v>38</v>
      </c>
      <c r="E51" s="184" t="s">
        <v>498</v>
      </c>
      <c r="F51" s="189"/>
      <c r="G51" s="190"/>
      <c r="H51" s="191"/>
      <c r="I51" s="192"/>
      <c r="J51" s="191"/>
      <c r="K51" s="195"/>
      <c r="L51" s="168"/>
      <c r="M51" s="168"/>
      <c r="N51" s="168"/>
      <c r="O51" s="154"/>
      <c r="P51" s="154"/>
      <c r="Q51" s="154"/>
      <c r="R51" s="203"/>
      <c r="S51" s="203"/>
      <c r="T51" s="203"/>
      <c r="U51" s="155"/>
      <c r="V51" s="204"/>
      <c r="W51" s="204"/>
      <c r="X51" s="204"/>
      <c r="Y51" s="204"/>
      <c r="Z51" s="154"/>
    </row>
    <row r="52" spans="1:26" ht="20.25">
      <c r="A52" s="12">
        <v>50</v>
      </c>
      <c r="B52" s="13">
        <v>42787</v>
      </c>
      <c r="C52" s="179">
        <v>0.8979166666666667</v>
      </c>
      <c r="D52" s="15" t="s">
        <v>38</v>
      </c>
      <c r="E52" s="184" t="s">
        <v>501</v>
      </c>
      <c r="F52" s="34"/>
      <c r="G52" s="16"/>
      <c r="H52" s="17"/>
      <c r="I52" s="230"/>
      <c r="J52" s="239"/>
      <c r="K52" s="239"/>
      <c r="L52" s="240"/>
      <c r="M52" s="164"/>
      <c r="N52" s="164"/>
      <c r="O52" s="205"/>
      <c r="P52" s="205"/>
      <c r="Q52" s="206"/>
      <c r="R52" s="203"/>
      <c r="S52" s="203"/>
      <c r="T52" s="203"/>
      <c r="U52" s="155"/>
      <c r="V52" s="204"/>
      <c r="W52" s="204"/>
      <c r="X52" s="204"/>
      <c r="Y52" s="204"/>
      <c r="Z52" s="154"/>
    </row>
    <row r="53" spans="1:26" ht="20.25">
      <c r="A53" s="12">
        <v>51</v>
      </c>
      <c r="B53" s="13">
        <v>42788</v>
      </c>
      <c r="C53" s="179">
        <v>0.05833333333333333</v>
      </c>
      <c r="D53" s="170" t="s">
        <v>510</v>
      </c>
      <c r="E53" s="182" t="s">
        <v>511</v>
      </c>
      <c r="F53" s="33"/>
      <c r="G53" s="16"/>
      <c r="H53" s="17"/>
      <c r="I53" s="230"/>
      <c r="J53" s="241"/>
      <c r="K53" s="240"/>
      <c r="L53" s="164"/>
      <c r="M53" s="164"/>
      <c r="N53" s="164"/>
      <c r="O53" s="155"/>
      <c r="P53" s="155"/>
      <c r="Q53" s="155"/>
      <c r="R53" s="203"/>
      <c r="S53" s="203"/>
      <c r="T53" s="203"/>
      <c r="U53" s="155"/>
      <c r="V53" s="204"/>
      <c r="W53" s="204"/>
      <c r="X53" s="204"/>
      <c r="Y53" s="204"/>
      <c r="Z53" s="154"/>
    </row>
    <row r="54" spans="1:26" ht="20.25">
      <c r="A54" s="12">
        <v>52</v>
      </c>
      <c r="B54" s="13">
        <v>42788</v>
      </c>
      <c r="C54" s="188">
        <v>0.34027777777777773</v>
      </c>
      <c r="D54" s="170" t="s">
        <v>25</v>
      </c>
      <c r="E54" s="182" t="s">
        <v>536</v>
      </c>
      <c r="F54" s="34"/>
      <c r="G54" s="16"/>
      <c r="H54" s="17"/>
      <c r="I54" s="50"/>
      <c r="J54" s="62"/>
      <c r="K54" s="160"/>
      <c r="L54" s="166"/>
      <c r="M54" s="164"/>
      <c r="N54" s="164"/>
      <c r="O54" s="204"/>
      <c r="P54" s="204"/>
      <c r="Q54" s="207"/>
      <c r="R54" s="203"/>
      <c r="S54" s="203"/>
      <c r="T54" s="203"/>
      <c r="U54" s="155"/>
      <c r="V54" s="208"/>
      <c r="W54" s="208"/>
      <c r="X54" s="208"/>
      <c r="Y54" s="208"/>
      <c r="Z54" s="154"/>
    </row>
    <row r="55" spans="1:17" ht="20.25">
      <c r="A55" s="12">
        <v>53</v>
      </c>
      <c r="B55" s="13">
        <v>42788</v>
      </c>
      <c r="C55" s="188">
        <v>0.8263888888888888</v>
      </c>
      <c r="D55" s="172" t="s">
        <v>1</v>
      </c>
      <c r="E55" s="182" t="s">
        <v>518</v>
      </c>
      <c r="F55" s="33"/>
      <c r="G55" s="16"/>
      <c r="H55" s="17"/>
      <c r="I55" s="100"/>
      <c r="J55" s="62"/>
      <c r="K55" s="160"/>
      <c r="L55" s="168"/>
      <c r="M55" s="164"/>
      <c r="N55" s="164"/>
      <c r="O55" s="26"/>
      <c r="P55" s="26"/>
      <c r="Q55" s="26"/>
    </row>
    <row r="56" spans="1:17" ht="20.25">
      <c r="A56" s="12">
        <v>54</v>
      </c>
      <c r="B56" s="20">
        <v>42788</v>
      </c>
      <c r="C56" s="178">
        <v>0.8263888888888888</v>
      </c>
      <c r="D56" s="171" t="s">
        <v>1</v>
      </c>
      <c r="E56" s="183" t="s">
        <v>518</v>
      </c>
      <c r="F56" s="34"/>
      <c r="G56" s="63"/>
      <c r="H56" s="17"/>
      <c r="I56" s="196"/>
      <c r="J56" s="62"/>
      <c r="K56" s="160"/>
      <c r="L56" s="168"/>
      <c r="M56" s="164"/>
      <c r="N56" s="164"/>
      <c r="O56" s="26"/>
      <c r="P56" s="26"/>
      <c r="Q56" s="26"/>
    </row>
    <row r="57" spans="1:17" ht="20.25">
      <c r="A57" s="12">
        <v>55</v>
      </c>
      <c r="B57" s="176">
        <v>42788</v>
      </c>
      <c r="C57" s="179">
        <v>0.9319444444444445</v>
      </c>
      <c r="D57" s="15" t="s">
        <v>38</v>
      </c>
      <c r="E57" s="184" t="s">
        <v>499</v>
      </c>
      <c r="F57" s="34"/>
      <c r="G57" s="19"/>
      <c r="H57" s="17"/>
      <c r="I57" s="228"/>
      <c r="J57" s="229"/>
      <c r="K57" s="160"/>
      <c r="L57" s="166"/>
      <c r="M57" s="164" t="str">
        <f>INT(Q57/3600)&amp;"h"</f>
        <v>0h</v>
      </c>
      <c r="N57" s="164" t="str">
        <f>INT(((Q57/3600-INT(Q57/3600))*60))&amp;"m"</f>
        <v>0m</v>
      </c>
      <c r="O57" s="99">
        <f>(O52+O54)/2</f>
        <v>0</v>
      </c>
      <c r="P57" s="99">
        <f>(P52+P54)/2</f>
        <v>0</v>
      </c>
      <c r="Q57" s="126">
        <f>O57*60+P57</f>
        <v>0</v>
      </c>
    </row>
    <row r="58" spans="1:21" ht="20.25">
      <c r="A58" s="12">
        <v>56</v>
      </c>
      <c r="B58" s="13">
        <v>42789</v>
      </c>
      <c r="C58" s="179">
        <v>0.07083333333333333</v>
      </c>
      <c r="D58" s="15" t="s">
        <v>19</v>
      </c>
      <c r="E58" s="184" t="s">
        <v>19</v>
      </c>
      <c r="F58" s="33"/>
      <c r="G58" s="16"/>
      <c r="H58" s="17"/>
      <c r="I58" s="50"/>
      <c r="J58" s="17"/>
      <c r="K58" s="167"/>
      <c r="L58" s="168"/>
      <c r="M58" s="168"/>
      <c r="N58" s="163"/>
      <c r="O58" s="97"/>
      <c r="P58" s="97"/>
      <c r="Q58" s="97"/>
      <c r="R58" s="152"/>
      <c r="S58" s="152"/>
      <c r="T58" s="152"/>
      <c r="U58" s="64"/>
    </row>
    <row r="59" spans="1:13" ht="20.25">
      <c r="A59" s="12">
        <v>57</v>
      </c>
      <c r="B59" s="13">
        <v>42789</v>
      </c>
      <c r="C59" s="188">
        <v>0.16666666666666666</v>
      </c>
      <c r="D59" s="170" t="s">
        <v>25</v>
      </c>
      <c r="E59" s="182" t="s">
        <v>536</v>
      </c>
      <c r="F59" s="33"/>
      <c r="G59" s="16"/>
      <c r="H59" s="17"/>
      <c r="I59" s="50"/>
      <c r="J59" s="17"/>
      <c r="K59" s="167"/>
      <c r="L59" s="168"/>
      <c r="M59" s="168"/>
    </row>
    <row r="60" spans="1:13" ht="20.25">
      <c r="A60" s="12">
        <v>58</v>
      </c>
      <c r="B60" s="13">
        <v>42790</v>
      </c>
      <c r="C60" s="188">
        <v>0.26180555555555557</v>
      </c>
      <c r="D60" s="170" t="s">
        <v>115</v>
      </c>
      <c r="E60" s="182" t="s">
        <v>537</v>
      </c>
      <c r="F60" s="197"/>
      <c r="G60" s="198"/>
      <c r="H60" s="199"/>
      <c r="I60" s="200"/>
      <c r="J60" s="201"/>
      <c r="K60" s="200"/>
      <c r="L60" s="202"/>
      <c r="M60" s="168"/>
    </row>
    <row r="61" spans="1:13" ht="20.25">
      <c r="A61" s="12">
        <v>59</v>
      </c>
      <c r="B61" s="13">
        <v>42790</v>
      </c>
      <c r="C61" s="188">
        <v>0.3298611111111111</v>
      </c>
      <c r="D61" s="173" t="s">
        <v>1</v>
      </c>
      <c r="E61" s="182" t="s">
        <v>519</v>
      </c>
      <c r="F61" s="33"/>
      <c r="G61" s="16"/>
      <c r="H61" s="17"/>
      <c r="I61" s="50"/>
      <c r="J61" s="17"/>
      <c r="K61" s="167"/>
      <c r="L61" s="168"/>
      <c r="M61" s="168"/>
    </row>
    <row r="62" spans="1:13" ht="20.25">
      <c r="A62" s="12">
        <v>60</v>
      </c>
      <c r="B62" s="20">
        <v>42790</v>
      </c>
      <c r="C62" s="178">
        <v>0.3298611111111111</v>
      </c>
      <c r="D62" s="171" t="s">
        <v>1</v>
      </c>
      <c r="E62" s="183" t="s">
        <v>519</v>
      </c>
      <c r="F62" s="33"/>
      <c r="G62" s="16"/>
      <c r="H62" s="17"/>
      <c r="I62" s="50"/>
      <c r="J62" s="17"/>
      <c r="K62" s="167"/>
      <c r="L62" s="168"/>
      <c r="M62" s="168"/>
    </row>
    <row r="63" spans="1:13" ht="20.25">
      <c r="A63" s="12">
        <v>61</v>
      </c>
      <c r="B63" s="13">
        <v>42790</v>
      </c>
      <c r="C63" s="180">
        <v>0.5034722222222222</v>
      </c>
      <c r="D63" s="15" t="s">
        <v>155</v>
      </c>
      <c r="E63" s="184" t="s">
        <v>503</v>
      </c>
      <c r="F63" s="33"/>
      <c r="G63" s="16"/>
      <c r="H63" s="17"/>
      <c r="I63" s="50"/>
      <c r="J63" s="17"/>
      <c r="K63" s="167"/>
      <c r="L63" s="168"/>
      <c r="M63" s="168"/>
    </row>
    <row r="64" spans="1:13" ht="20.25">
      <c r="A64" s="12">
        <v>62</v>
      </c>
      <c r="B64" s="13">
        <v>42790</v>
      </c>
      <c r="C64" s="179">
        <v>0.5986111111111111</v>
      </c>
      <c r="D64" s="174" t="s">
        <v>152</v>
      </c>
      <c r="E64" s="182" t="s">
        <v>488</v>
      </c>
      <c r="F64" s="33"/>
      <c r="G64" s="16"/>
      <c r="H64" s="17"/>
      <c r="I64" s="50"/>
      <c r="J64" s="17"/>
      <c r="K64" s="167"/>
      <c r="L64" s="168"/>
      <c r="M64" s="168"/>
    </row>
    <row r="65" spans="1:13" ht="20.25">
      <c r="A65" s="12">
        <v>63</v>
      </c>
      <c r="B65" s="20">
        <v>42790</v>
      </c>
      <c r="C65" s="178">
        <v>0.7159722222222222</v>
      </c>
      <c r="D65" s="171" t="s">
        <v>36</v>
      </c>
      <c r="E65" s="183" t="s">
        <v>506</v>
      </c>
      <c r="F65" s="33"/>
      <c r="G65" s="16"/>
      <c r="H65" s="17"/>
      <c r="I65" s="50"/>
      <c r="J65" s="17"/>
      <c r="K65" s="167"/>
      <c r="L65" s="168"/>
      <c r="M65" s="168"/>
    </row>
    <row r="66" spans="1:13" ht="20.25">
      <c r="A66" s="12">
        <v>64</v>
      </c>
      <c r="B66" s="13">
        <v>42790</v>
      </c>
      <c r="C66" s="179">
        <v>0.7645833333333334</v>
      </c>
      <c r="D66" s="170" t="s">
        <v>33</v>
      </c>
      <c r="E66" s="182" t="s">
        <v>491</v>
      </c>
      <c r="F66" s="33"/>
      <c r="G66" s="16"/>
      <c r="H66" s="17"/>
      <c r="I66" s="50"/>
      <c r="J66" s="17"/>
      <c r="K66" s="167"/>
      <c r="L66" s="168"/>
      <c r="M66" s="168"/>
    </row>
    <row r="67" spans="1:13" ht="20.25">
      <c r="A67" s="12">
        <v>65</v>
      </c>
      <c r="B67" s="13">
        <v>42791</v>
      </c>
      <c r="C67" s="188">
        <v>0.2333333333333333</v>
      </c>
      <c r="D67" s="15" t="s">
        <v>17</v>
      </c>
      <c r="E67" s="184" t="s">
        <v>520</v>
      </c>
      <c r="F67" s="33"/>
      <c r="G67" s="16"/>
      <c r="H67" s="17"/>
      <c r="I67" s="50"/>
      <c r="J67" s="17"/>
      <c r="K67" s="167"/>
      <c r="L67" s="168"/>
      <c r="M67" s="168"/>
    </row>
    <row r="68" spans="1:13" ht="20.25">
      <c r="A68" s="12">
        <v>66</v>
      </c>
      <c r="B68" s="13">
        <v>42791</v>
      </c>
      <c r="C68" s="179">
        <v>0.2333333333333333</v>
      </c>
      <c r="D68" s="170" t="s">
        <v>17</v>
      </c>
      <c r="E68" s="182" t="s">
        <v>520</v>
      </c>
      <c r="F68" s="33"/>
      <c r="G68" s="16"/>
      <c r="H68" s="17"/>
      <c r="I68" s="50"/>
      <c r="J68" s="17"/>
      <c r="K68" s="167"/>
      <c r="L68" s="168"/>
      <c r="M68" s="168"/>
    </row>
    <row r="69" spans="1:13" ht="20.25">
      <c r="A69" s="12">
        <v>67</v>
      </c>
      <c r="B69" s="13">
        <v>42791</v>
      </c>
      <c r="C69" s="179">
        <v>0.5506944444444445</v>
      </c>
      <c r="D69" s="15" t="s">
        <v>19</v>
      </c>
      <c r="E69" s="184" t="s">
        <v>19</v>
      </c>
      <c r="F69" s="33"/>
      <c r="G69" s="16"/>
      <c r="H69" s="17"/>
      <c r="I69" s="50"/>
      <c r="J69" s="17"/>
      <c r="K69" s="167"/>
      <c r="L69" s="168"/>
      <c r="M69" s="168"/>
    </row>
    <row r="70" spans="1:13" ht="20.25">
      <c r="A70" s="12">
        <v>68</v>
      </c>
      <c r="B70" s="13">
        <v>42791</v>
      </c>
      <c r="C70" s="179">
        <v>0.8361111111111111</v>
      </c>
      <c r="D70" s="15" t="s">
        <v>47</v>
      </c>
      <c r="E70" s="184" t="s">
        <v>8</v>
      </c>
      <c r="F70" s="33"/>
      <c r="G70" s="16"/>
      <c r="H70" s="17"/>
      <c r="I70" s="50"/>
      <c r="J70" s="17"/>
      <c r="K70" s="167"/>
      <c r="L70" s="168"/>
      <c r="M70" s="168"/>
    </row>
    <row r="71" spans="1:13" ht="20.25">
      <c r="A71" s="12">
        <v>69</v>
      </c>
      <c r="B71" s="13">
        <v>42793</v>
      </c>
      <c r="C71" s="188">
        <v>0.10902777777777778</v>
      </c>
      <c r="D71" s="170" t="s">
        <v>158</v>
      </c>
      <c r="E71" s="182" t="s">
        <v>538</v>
      </c>
      <c r="F71" s="33"/>
      <c r="G71" s="16"/>
      <c r="H71" s="17"/>
      <c r="I71" s="50"/>
      <c r="J71" s="17"/>
      <c r="K71" s="167"/>
      <c r="L71" s="168"/>
      <c r="M71" s="168"/>
    </row>
    <row r="72" spans="1:13" ht="20.25">
      <c r="A72" s="12">
        <v>70</v>
      </c>
      <c r="B72" s="13">
        <v>42793</v>
      </c>
      <c r="C72" s="179">
        <v>0.1361111111111111</v>
      </c>
      <c r="D72" s="170" t="s">
        <v>79</v>
      </c>
      <c r="E72" s="182" t="s">
        <v>509</v>
      </c>
      <c r="F72" s="33"/>
      <c r="G72" s="16"/>
      <c r="H72" s="17"/>
      <c r="I72" s="50"/>
      <c r="J72" s="17"/>
      <c r="K72" s="167"/>
      <c r="L72" s="168"/>
      <c r="M72" s="168"/>
    </row>
    <row r="73" spans="1:13" ht="20.25">
      <c r="A73" s="12">
        <v>71</v>
      </c>
      <c r="B73" s="13">
        <v>42793</v>
      </c>
      <c r="C73" s="179">
        <v>0.28055555555555556</v>
      </c>
      <c r="D73" s="170" t="s">
        <v>45</v>
      </c>
      <c r="E73" s="182" t="s">
        <v>45</v>
      </c>
      <c r="F73" s="33"/>
      <c r="G73" s="16"/>
      <c r="H73" s="17"/>
      <c r="I73" s="50"/>
      <c r="J73" s="17"/>
      <c r="K73" s="167"/>
      <c r="L73" s="168"/>
      <c r="M73" s="168"/>
    </row>
    <row r="74" spans="1:13" ht="20.25">
      <c r="A74" s="12">
        <v>72</v>
      </c>
      <c r="B74" s="13">
        <v>42793</v>
      </c>
      <c r="C74" s="179">
        <v>0.8958333333333334</v>
      </c>
      <c r="D74" s="175" t="s">
        <v>152</v>
      </c>
      <c r="E74" s="185" t="s">
        <v>489</v>
      </c>
      <c r="F74" s="33"/>
      <c r="G74" s="16"/>
      <c r="H74" s="17"/>
      <c r="I74" s="50"/>
      <c r="J74" s="17"/>
      <c r="K74" s="167"/>
      <c r="L74" s="168"/>
      <c r="M74" s="168"/>
    </row>
    <row r="75" spans="1:13" ht="20.25">
      <c r="A75" s="12">
        <v>73</v>
      </c>
      <c r="B75" s="13">
        <v>42793</v>
      </c>
      <c r="C75" s="179">
        <v>0.9208333333333334</v>
      </c>
      <c r="D75" s="172" t="s">
        <v>51</v>
      </c>
      <c r="E75" s="182" t="s">
        <v>189</v>
      </c>
      <c r="F75" s="33"/>
      <c r="G75" s="16"/>
      <c r="H75" s="17"/>
      <c r="I75" s="50"/>
      <c r="J75" s="17"/>
      <c r="K75" s="167"/>
      <c r="L75" s="168"/>
      <c r="M75" s="168"/>
    </row>
    <row r="76" spans="1:13" ht="20.25">
      <c r="A76" s="12">
        <v>74</v>
      </c>
      <c r="B76" s="13">
        <v>42793</v>
      </c>
      <c r="C76" s="188">
        <v>0.9340277777777778</v>
      </c>
      <c r="D76" s="170" t="s">
        <v>151</v>
      </c>
      <c r="E76" s="182" t="s">
        <v>521</v>
      </c>
      <c r="F76" s="33"/>
      <c r="G76" s="16"/>
      <c r="H76" s="17"/>
      <c r="I76" s="50"/>
      <c r="J76" s="17"/>
      <c r="K76" s="167"/>
      <c r="L76" s="168"/>
      <c r="M76" s="168"/>
    </row>
    <row r="77" spans="1:13" ht="20.25">
      <c r="A77" s="12">
        <v>75</v>
      </c>
      <c r="B77" s="13">
        <v>42793</v>
      </c>
      <c r="C77" s="179">
        <v>0.9340277777777778</v>
      </c>
      <c r="D77" s="170" t="s">
        <v>151</v>
      </c>
      <c r="E77" s="182" t="s">
        <v>521</v>
      </c>
      <c r="F77" s="33"/>
      <c r="G77" s="16"/>
      <c r="H77" s="17"/>
      <c r="I77" s="50"/>
      <c r="J77" s="17"/>
      <c r="K77" s="167"/>
      <c r="L77" s="168"/>
      <c r="M77" s="168"/>
    </row>
    <row r="78" spans="1:13" ht="20.25">
      <c r="A78" s="12">
        <v>76</v>
      </c>
      <c r="B78" s="13">
        <v>42794</v>
      </c>
      <c r="C78" s="179">
        <v>0.175</v>
      </c>
      <c r="D78" s="170" t="s">
        <v>143</v>
      </c>
      <c r="E78" s="182" t="s">
        <v>504</v>
      </c>
      <c r="F78" s="33"/>
      <c r="G78" s="16"/>
      <c r="H78" s="17"/>
      <c r="I78" s="50"/>
      <c r="J78" s="17"/>
      <c r="K78" s="167"/>
      <c r="L78" s="168"/>
      <c r="M78" s="168"/>
    </row>
    <row r="79" spans="1:13" ht="20.25">
      <c r="A79" s="12">
        <v>77</v>
      </c>
      <c r="B79" s="13">
        <v>42794</v>
      </c>
      <c r="C79" s="179">
        <v>0.19375</v>
      </c>
      <c r="D79" s="172" t="s">
        <v>157</v>
      </c>
      <c r="E79" s="186" t="s">
        <v>446</v>
      </c>
      <c r="F79" s="33"/>
      <c r="G79" s="16"/>
      <c r="H79" s="17"/>
      <c r="I79" s="50"/>
      <c r="J79" s="17"/>
      <c r="K79" s="167"/>
      <c r="L79" s="168"/>
      <c r="M79" s="168"/>
    </row>
    <row r="80" spans="1:13" ht="20.25">
      <c r="A80" s="12">
        <v>78</v>
      </c>
      <c r="B80" s="13">
        <v>42794</v>
      </c>
      <c r="C80" s="188">
        <v>0.3854166666666667</v>
      </c>
      <c r="D80" s="170" t="s">
        <v>522</v>
      </c>
      <c r="E80" s="182" t="s">
        <v>523</v>
      </c>
      <c r="F80" s="33"/>
      <c r="G80" s="16"/>
      <c r="H80" s="17"/>
      <c r="I80" s="50"/>
      <c r="J80" s="17"/>
      <c r="K80" s="167"/>
      <c r="L80" s="168"/>
      <c r="M80" s="168"/>
    </row>
    <row r="81" spans="1:13" ht="20.25">
      <c r="A81" s="12">
        <v>79</v>
      </c>
      <c r="B81" s="20">
        <v>42794</v>
      </c>
      <c r="C81" s="178">
        <v>0.3854166666666667</v>
      </c>
      <c r="D81" s="171" t="s">
        <v>522</v>
      </c>
      <c r="E81" s="183" t="s">
        <v>523</v>
      </c>
      <c r="F81" s="33"/>
      <c r="G81" s="16"/>
      <c r="H81" s="17"/>
      <c r="I81" s="50"/>
      <c r="J81" s="17"/>
      <c r="K81" s="167"/>
      <c r="L81" s="168"/>
      <c r="M81" s="168"/>
    </row>
    <row r="82" spans="1:13" ht="20.25">
      <c r="A82" s="12">
        <v>80</v>
      </c>
      <c r="B82" s="13">
        <v>42794</v>
      </c>
      <c r="C82" s="179">
        <v>0.48333333333333334</v>
      </c>
      <c r="D82" s="15" t="s">
        <v>19</v>
      </c>
      <c r="E82" s="184" t="s">
        <v>19</v>
      </c>
      <c r="F82" s="33"/>
      <c r="G82" s="16"/>
      <c r="H82" s="17"/>
      <c r="I82" s="50"/>
      <c r="J82" s="17"/>
      <c r="K82" s="167"/>
      <c r="L82" s="168"/>
      <c r="M82" s="168"/>
    </row>
    <row r="83" spans="1:13" ht="20.25">
      <c r="A83" s="12">
        <v>81</v>
      </c>
      <c r="B83" s="13">
        <v>42794</v>
      </c>
      <c r="C83" s="180">
        <v>0.5645833333333333</v>
      </c>
      <c r="D83" s="15" t="s">
        <v>38</v>
      </c>
      <c r="E83" s="184" t="s">
        <v>500</v>
      </c>
      <c r="F83" s="33"/>
      <c r="G83" s="16"/>
      <c r="H83" s="17"/>
      <c r="I83" s="50"/>
      <c r="J83" s="17"/>
      <c r="K83" s="167"/>
      <c r="L83" s="168"/>
      <c r="M83" s="168"/>
    </row>
  </sheetData>
  <sheetProtection/>
  <protectedRanges>
    <protectedRange password="9690" sqref="B1:E2 A1:A83" name="Диапазон1_1_1"/>
    <protectedRange password="9690" sqref="B3:E41" name="Диапазон1_1"/>
  </protectedRanges>
  <mergeCells count="6">
    <mergeCell ref="R1:Y1"/>
    <mergeCell ref="I57:J57"/>
    <mergeCell ref="A1:E1"/>
    <mergeCell ref="I52:L52"/>
    <mergeCell ref="I53:K53"/>
    <mergeCell ref="F1:N1"/>
  </mergeCells>
  <printOptions/>
  <pageMargins left="0.75" right="0.75" top="1" bottom="1" header="0" footer="0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user</cp:lastModifiedBy>
  <dcterms:created xsi:type="dcterms:W3CDTF">2016-08-30T07:21:44Z</dcterms:created>
  <dcterms:modified xsi:type="dcterms:W3CDTF">2017-02-14T11:15:00Z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